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Čedna\Documents\ČEDNA\FINANCIJSKO IZVJESCE-ZUPANIJA\2025\PRORAČUN 2026-2028\"/>
    </mc:Choice>
  </mc:AlternateContent>
  <bookViews>
    <workbookView xWindow="0" yWindow="0" windowWidth="19200" windowHeight="12885" firstSheet="2" activeTab="4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19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9" l="1"/>
  <c r="F12" i="19"/>
  <c r="E12" i="19"/>
  <c r="B10" i="8" l="1"/>
  <c r="B30" i="8"/>
  <c r="B18" i="8"/>
  <c r="D25" i="3" l="1"/>
  <c r="E28" i="19"/>
  <c r="E27" i="19" s="1"/>
  <c r="E61" i="19"/>
  <c r="E60" i="19" s="1"/>
  <c r="E59" i="19" s="1"/>
  <c r="F61" i="19"/>
  <c r="F60" i="19" s="1"/>
  <c r="F59" i="19" s="1"/>
  <c r="H61" i="19"/>
  <c r="H60" i="19" s="1"/>
  <c r="H59" i="19" s="1"/>
  <c r="I61" i="19"/>
  <c r="I60" i="19" s="1"/>
  <c r="I59" i="19" s="1"/>
  <c r="G61" i="19"/>
  <c r="G60" i="19" s="1"/>
  <c r="G59" i="19" s="1"/>
  <c r="G57" i="19" l="1"/>
  <c r="H57" i="19"/>
  <c r="I57" i="19"/>
  <c r="F57" i="19"/>
  <c r="E57" i="19"/>
  <c r="F28" i="19"/>
  <c r="F27" i="19" s="1"/>
  <c r="H28" i="19"/>
  <c r="H27" i="19" s="1"/>
  <c r="I28" i="19"/>
  <c r="I27" i="19" s="1"/>
  <c r="G28" i="19"/>
  <c r="G27" i="19" s="1"/>
  <c r="C10" i="5"/>
  <c r="C11" i="5"/>
  <c r="F10" i="8"/>
  <c r="E10" i="8"/>
  <c r="F23" i="8"/>
  <c r="E23" i="8"/>
  <c r="F16" i="5" l="1"/>
  <c r="E16" i="5"/>
  <c r="D16" i="5"/>
  <c r="F43" i="8"/>
  <c r="E43" i="8"/>
  <c r="C43" i="8"/>
  <c r="E25" i="3"/>
  <c r="F25" i="3"/>
  <c r="B12" i="5" l="1"/>
  <c r="B16" i="5"/>
  <c r="B11" i="5" l="1"/>
  <c r="C18" i="8"/>
  <c r="C35" i="8"/>
  <c r="C33" i="8"/>
  <c r="F13" i="8" l="1"/>
  <c r="E13" i="8"/>
  <c r="F11" i="8"/>
  <c r="E11" i="8"/>
  <c r="F11" i="3"/>
  <c r="G30" i="3" l="1"/>
  <c r="H30" i="3"/>
  <c r="H25" i="3"/>
  <c r="G25" i="3"/>
  <c r="F18" i="8"/>
  <c r="E18" i="8"/>
  <c r="E15" i="8"/>
  <c r="F15" i="8"/>
  <c r="I14" i="19"/>
  <c r="H14" i="19"/>
  <c r="H24" i="3" l="1"/>
  <c r="G24" i="3"/>
  <c r="I56" i="19" l="1"/>
  <c r="I55" i="19" s="1"/>
  <c r="H56" i="19"/>
  <c r="H55" i="19" s="1"/>
  <c r="G56" i="19"/>
  <c r="G55" i="19" s="1"/>
  <c r="F56" i="19"/>
  <c r="F55" i="19" s="1"/>
  <c r="E56" i="19"/>
  <c r="E55" i="19" s="1"/>
  <c r="I53" i="19"/>
  <c r="I52" i="19" s="1"/>
  <c r="I51" i="19" s="1"/>
  <c r="H53" i="19"/>
  <c r="H52" i="19" s="1"/>
  <c r="H51" i="19" s="1"/>
  <c r="G53" i="19"/>
  <c r="G52" i="19" s="1"/>
  <c r="G51" i="19" s="1"/>
  <c r="F53" i="19"/>
  <c r="F52" i="19" s="1"/>
  <c r="F51" i="19" s="1"/>
  <c r="E53" i="19"/>
  <c r="E52" i="19" s="1"/>
  <c r="E51" i="19" s="1"/>
  <c r="I49" i="19"/>
  <c r="I48" i="19" s="1"/>
  <c r="I47" i="19" s="1"/>
  <c r="H49" i="19"/>
  <c r="H48" i="19" s="1"/>
  <c r="H47" i="19" s="1"/>
  <c r="G49" i="19"/>
  <c r="G48" i="19" s="1"/>
  <c r="G47" i="19" s="1"/>
  <c r="F49" i="19"/>
  <c r="F48" i="19" s="1"/>
  <c r="F47" i="19" s="1"/>
  <c r="E49" i="19"/>
  <c r="E48" i="19" s="1"/>
  <c r="E47" i="19" s="1"/>
  <c r="I45" i="19"/>
  <c r="I44" i="19" s="1"/>
  <c r="H45" i="19"/>
  <c r="H44" i="19" s="1"/>
  <c r="G45" i="19"/>
  <c r="G44" i="19" s="1"/>
  <c r="F45" i="19"/>
  <c r="F44" i="19" s="1"/>
  <c r="E45" i="19"/>
  <c r="E44" i="19" s="1"/>
  <c r="I42" i="19"/>
  <c r="I41" i="19" s="1"/>
  <c r="H42" i="19"/>
  <c r="H41" i="19" s="1"/>
  <c r="G42" i="19"/>
  <c r="G41" i="19" s="1"/>
  <c r="F42" i="19"/>
  <c r="F41" i="19" s="1"/>
  <c r="E42" i="19"/>
  <c r="E41" i="19" s="1"/>
  <c r="I37" i="19"/>
  <c r="I36" i="19" s="1"/>
  <c r="I35" i="19" s="1"/>
  <c r="H37" i="19"/>
  <c r="H36" i="19" s="1"/>
  <c r="H35" i="19" s="1"/>
  <c r="G37" i="19"/>
  <c r="G36" i="19" s="1"/>
  <c r="G35" i="19" s="1"/>
  <c r="F37" i="19"/>
  <c r="F36" i="19" s="1"/>
  <c r="F35" i="19" s="1"/>
  <c r="E37" i="19"/>
  <c r="E36" i="19" s="1"/>
  <c r="E35" i="19" s="1"/>
  <c r="I33" i="19"/>
  <c r="I32" i="19" s="1"/>
  <c r="I31" i="19" s="1"/>
  <c r="H33" i="19"/>
  <c r="H32" i="19" s="1"/>
  <c r="H31" i="19" s="1"/>
  <c r="G33" i="19"/>
  <c r="G32" i="19" s="1"/>
  <c r="G31" i="19" s="1"/>
  <c r="F33" i="19"/>
  <c r="F32" i="19" s="1"/>
  <c r="F31" i="19" s="1"/>
  <c r="E33" i="19"/>
  <c r="E32" i="19" s="1"/>
  <c r="E31" i="19" s="1"/>
  <c r="I24" i="19"/>
  <c r="I23" i="19" s="1"/>
  <c r="I22" i="19" s="1"/>
  <c r="H24" i="19"/>
  <c r="H23" i="19" s="1"/>
  <c r="H22" i="19" s="1"/>
  <c r="G24" i="19"/>
  <c r="G23" i="19" s="1"/>
  <c r="G22" i="19" s="1"/>
  <c r="F24" i="19"/>
  <c r="F23" i="19" s="1"/>
  <c r="F22" i="19" s="1"/>
  <c r="E24" i="19"/>
  <c r="E23" i="19" s="1"/>
  <c r="E22" i="19" s="1"/>
  <c r="E21" i="19" s="1"/>
  <c r="I18" i="19"/>
  <c r="I17" i="19" s="1"/>
  <c r="H18" i="19"/>
  <c r="H17" i="19" s="1"/>
  <c r="G18" i="19"/>
  <c r="G17" i="19" s="1"/>
  <c r="F18" i="19"/>
  <c r="F17" i="19" s="1"/>
  <c r="E18" i="19"/>
  <c r="E17" i="19" s="1"/>
  <c r="I13" i="19"/>
  <c r="H13" i="19"/>
  <c r="G14" i="19"/>
  <c r="G13" i="19" s="1"/>
  <c r="F14" i="19"/>
  <c r="F13" i="19" s="1"/>
  <c r="E14" i="19"/>
  <c r="E13" i="19" s="1"/>
  <c r="H21" i="19" l="1"/>
  <c r="E11" i="19"/>
  <c r="G21" i="19"/>
  <c r="F11" i="19"/>
  <c r="F21" i="19"/>
  <c r="I21" i="19"/>
  <c r="I12" i="19"/>
  <c r="I11" i="19" s="1"/>
  <c r="F40" i="19"/>
  <c r="F39" i="19" s="1"/>
  <c r="I40" i="19"/>
  <c r="I39" i="19" s="1"/>
  <c r="H12" i="19"/>
  <c r="H11" i="19" s="1"/>
  <c r="G12" i="19"/>
  <c r="G11" i="19" s="1"/>
  <c r="E40" i="19"/>
  <c r="G40" i="19"/>
  <c r="G39" i="19" s="1"/>
  <c r="H40" i="19"/>
  <c r="H39" i="19" l="1"/>
  <c r="C16" i="5"/>
  <c r="C14" i="5"/>
  <c r="C12" i="5"/>
  <c r="G11" i="10"/>
  <c r="H11" i="3" l="1"/>
  <c r="H17" i="3"/>
  <c r="G17" i="3"/>
  <c r="G11" i="3"/>
  <c r="F11" i="5"/>
  <c r="E11" i="5"/>
  <c r="E10" i="5" s="1"/>
  <c r="B23" i="8"/>
  <c r="H10" i="3" l="1"/>
  <c r="G10" i="3"/>
  <c r="D23" i="8"/>
  <c r="D11" i="8"/>
  <c r="D13" i="8"/>
  <c r="D15" i="8"/>
  <c r="D18" i="8"/>
  <c r="F10" i="5"/>
  <c r="D11" i="5"/>
  <c r="D10" i="5" s="1"/>
  <c r="F30" i="3"/>
  <c r="F17" i="3"/>
  <c r="F10" i="3" s="1"/>
  <c r="F24" i="3" l="1"/>
  <c r="D10" i="8"/>
  <c r="B10" i="5"/>
  <c r="B43" i="8"/>
  <c r="B15" i="8"/>
  <c r="B13" i="8"/>
  <c r="B11" i="8"/>
  <c r="C23" i="8"/>
  <c r="C15" i="8"/>
  <c r="C13" i="8"/>
  <c r="C11" i="8"/>
  <c r="E30" i="3"/>
  <c r="E11" i="3"/>
  <c r="D17" i="3"/>
  <c r="E17" i="3"/>
  <c r="B38" i="8"/>
  <c r="B35" i="8"/>
  <c r="B33" i="8"/>
  <c r="B31" i="8"/>
  <c r="C10" i="8" l="1"/>
  <c r="E24" i="3"/>
  <c r="E10" i="3"/>
  <c r="D24" i="3" l="1"/>
  <c r="D11" i="3"/>
  <c r="D10" i="3" s="1"/>
  <c r="C31" i="8" l="1"/>
  <c r="C39" i="8"/>
  <c r="C38" i="8" s="1"/>
  <c r="C30" i="8" s="1"/>
  <c r="D30" i="8" l="1"/>
  <c r="E30" i="8"/>
  <c r="F30" i="8"/>
  <c r="D31" i="8"/>
  <c r="E31" i="8"/>
  <c r="F31" i="8"/>
  <c r="D32" i="8"/>
  <c r="E32" i="8"/>
  <c r="F32" i="8"/>
  <c r="D33" i="8"/>
  <c r="E33" i="8"/>
  <c r="F33" i="8"/>
  <c r="D34" i="8"/>
  <c r="E34" i="8"/>
  <c r="F34" i="8"/>
  <c r="D35" i="8"/>
  <c r="E35" i="8"/>
  <c r="F35" i="8"/>
  <c r="D36" i="8"/>
  <c r="E36" i="8"/>
  <c r="F36" i="8"/>
  <c r="D37" i="8"/>
  <c r="E37" i="8"/>
  <c r="F37" i="8"/>
  <c r="D38" i="8"/>
  <c r="E38" i="8"/>
  <c r="F38" i="8"/>
  <c r="D39" i="8"/>
  <c r="E39" i="8"/>
  <c r="F39" i="8"/>
  <c r="D40" i="8"/>
  <c r="E40" i="8"/>
  <c r="F40" i="8"/>
  <c r="D41" i="8"/>
  <c r="E41" i="8"/>
  <c r="F41" i="8"/>
  <c r="D42" i="8"/>
  <c r="E42" i="8"/>
  <c r="F42" i="8"/>
  <c r="D43" i="8"/>
  <c r="D44" i="8"/>
  <c r="E44" i="8"/>
  <c r="F44" i="8"/>
  <c r="A42" i="8"/>
  <c r="A35" i="8"/>
  <c r="A36" i="8"/>
  <c r="A38" i="8"/>
  <c r="A39" i="8"/>
  <c r="A40" i="8"/>
  <c r="A41" i="8"/>
  <c r="A43" i="8"/>
  <c r="A44" i="8"/>
  <c r="C31" i="3" l="1"/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F11" i="10"/>
  <c r="J8" i="10"/>
  <c r="I8" i="10"/>
  <c r="H8" i="10"/>
  <c r="G8" i="10"/>
  <c r="F8" i="10"/>
  <c r="F14" i="10" l="1"/>
  <c r="F22" i="10" s="1"/>
  <c r="J14" i="10"/>
  <c r="J22" i="10" s="1"/>
  <c r="J28" i="10" s="1"/>
  <c r="J29" i="10" s="1"/>
  <c r="I14" i="10"/>
  <c r="I22" i="10" s="1"/>
  <c r="I28" i="10" s="1"/>
  <c r="I29" i="10" s="1"/>
  <c r="H14" i="10"/>
  <c r="H22" i="10" s="1"/>
  <c r="H28" i="10" s="1"/>
  <c r="H29" i="10" s="1"/>
  <c r="G14" i="10"/>
  <c r="G22" i="10" s="1"/>
  <c r="G28" i="10" s="1"/>
  <c r="G29" i="10" s="1"/>
  <c r="F28" i="10" l="1"/>
  <c r="F29" i="10" s="1"/>
</calcChain>
</file>

<file path=xl/sharedStrings.xml><?xml version="1.0" encoding="utf-8"?>
<sst xmlns="http://schemas.openxmlformats.org/spreadsheetml/2006/main" count="259" uniqueCount="143">
  <si>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</si>
  <si>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</si>
  <si>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</si>
  <si>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</si>
  <si>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</si>
  <si>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</si>
  <si>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</si>
  <si>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</si>
  <si>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</si>
  <si>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</si>
  <si>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</si>
  <si>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</si>
  <si>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</si>
  <si>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</si>
  <si>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</si>
  <si>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</si>
  <si>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</si>
  <si>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</si>
  <si>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</si>
  <si>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</si>
  <si>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</si>
  <si>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</si>
  <si>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</si>
  <si>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</si>
  <si>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</si>
  <si>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</si>
  <si>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</si>
  <si>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</si>
  <si>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</si>
  <si>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</si>
  <si>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</si>
  <si>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</si>
  <si>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</si>
  <si>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</si>
  <si>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</si>
  <si>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</si>
  <si>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</si>
  <si>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</si>
  <si>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</si>
  <si>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</si>
  <si>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</si>
  <si>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</si>
  <si>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</si>
  <si>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</si>
  <si>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</si>
  <si>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</si>
  <si>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</si>
  <si>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</si>
  <si>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</si>
  <si>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</si>
  <si>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</si>
  <si>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</si>
  <si>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</si>
  <si>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</si>
  <si>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</si>
  <si>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</si>
  <si>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</si>
  <si>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</si>
  <si>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</si>
  <si>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</si>
  <si>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</si>
  <si>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</si>
  <si>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</si>
  <si>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prodaje proizvoda i pruženih usluga</t>
  </si>
  <si>
    <t>Financijski rashodi</t>
  </si>
  <si>
    <t>Ostalo rashodi</t>
  </si>
  <si>
    <t>Rashodi za dodatna ulaganja na nef.imovini</t>
  </si>
  <si>
    <t>Rezultat poslovanja</t>
  </si>
  <si>
    <t>Vlastiti izvori</t>
  </si>
  <si>
    <t xml:space="preserve">  32 Vlastiti prihodi-proračunski korisnici</t>
  </si>
  <si>
    <t>32 Vlastiti prihodi-proračunski korisnici</t>
  </si>
  <si>
    <t>6 Donacije</t>
  </si>
  <si>
    <t>62 Donacije</t>
  </si>
  <si>
    <t>44 Decentralizirana sredstva</t>
  </si>
  <si>
    <t>09 Obrazovanje</t>
  </si>
  <si>
    <t>096 Dodatne usluge u obrazovanju</t>
  </si>
  <si>
    <t>0960 Dodatne usluge u obrazovanju</t>
  </si>
  <si>
    <t>098 Usluge u obrazovanju koje nisu drugdje svrstane</t>
  </si>
  <si>
    <t>0980 Usluge u obrazovanju koje nisu drugdje svrstane</t>
  </si>
  <si>
    <t>Projekcija proračuna
za 2027.</t>
  </si>
  <si>
    <t>Projekcija 
za 2027.</t>
  </si>
  <si>
    <t>PROGRAM 1206</t>
  </si>
  <si>
    <t>Izvor financiranja 1.1.1</t>
  </si>
  <si>
    <t>EU projekti UO za obrazovanje, kulturu i sport</t>
  </si>
  <si>
    <t>Aktivnost A101206T120602</t>
  </si>
  <si>
    <t>Izvor financiranja 1.1</t>
  </si>
  <si>
    <t>Opći prihodi i primici</t>
  </si>
  <si>
    <t>Fondovi EU</t>
  </si>
  <si>
    <t>PROGRAM A101207</t>
  </si>
  <si>
    <t>Zakonski standard ustanova u obrazovanju</t>
  </si>
  <si>
    <t>Izvor financiranja 3.2</t>
  </si>
  <si>
    <t>Vlastiti prihodi -proračunski korisnici</t>
  </si>
  <si>
    <t>Izvor financiranja 4.4</t>
  </si>
  <si>
    <t>Decentralizirana sredstva</t>
  </si>
  <si>
    <t>Ostale pomoći - proračunski korisnici</t>
  </si>
  <si>
    <t>Pomoći/Fondovi EU PK</t>
  </si>
  <si>
    <t>PROGRAM A101208</t>
  </si>
  <si>
    <t>Program ustanova u obrazovanju iznad standarda</t>
  </si>
  <si>
    <t>Aktivnost A101208A120804</t>
  </si>
  <si>
    <t>Financiranje školskih projekata</t>
  </si>
  <si>
    <t>Izvor financiranja 6.2</t>
  </si>
  <si>
    <t>Donacije - proračunski korisnici</t>
  </si>
  <si>
    <t>Ostali rashodi</t>
  </si>
  <si>
    <t>Aktivnost A101208A120819</t>
  </si>
  <si>
    <t>Opskrba školskih ustanova higijenskim potrepštinama za učenice osnovnih škola</t>
  </si>
  <si>
    <t>Manjak prihoda</t>
  </si>
  <si>
    <t>Prihodi od Imovine</t>
  </si>
  <si>
    <t>Višak/Manjak prihoda</t>
  </si>
  <si>
    <t>FINANCIJSKI PLAN PROR. KORISNIKA JEDINICE LOKALNE I PODRUČNE (REGIONALNE) SAMOUPRAVE 
ZA 2024. I PROJEKCIJA ZA 2025. I 2026. GODINU</t>
  </si>
  <si>
    <t>Izvršenje 2024.</t>
  </si>
  <si>
    <t>Plan 2025.</t>
  </si>
  <si>
    <t>Proračun za 2026.</t>
  </si>
  <si>
    <t>Projekcija proračuna
za 2028.</t>
  </si>
  <si>
    <t>Plan za 2026.</t>
  </si>
  <si>
    <t>Projekcija 
za 2028.</t>
  </si>
  <si>
    <t>Izvor financiranja 5.8 - 5.0.112</t>
  </si>
  <si>
    <t>Izvor financiranja 5.6.1 - 5.6.1001</t>
  </si>
  <si>
    <t>52 Ostale pomoći - '5.0.111 Pomoći  iz drž.proračuna kroz opće prihode i primitke DNŽ</t>
  </si>
  <si>
    <t>5.6.1 Fondovi EU - 5.6.1001 Europski soc.fond fin.iz rasp.pred.ili unapr.napl.prih- DNŽ</t>
  </si>
  <si>
    <t>5.9.1 Pomoći/Fondovi EU - 5.1.0002 Programi Unije financirani iz ras.pred.ili unap.napl.pri-PK</t>
  </si>
  <si>
    <t>5.8.1 Ostale pomoći - '5.0.112 Pomoći  iz drž.proračuna kroz opće prihode i primitke PK</t>
  </si>
  <si>
    <t>Kazne, upravne mjere i ostali prihodi</t>
  </si>
  <si>
    <t>0922 Više srednjoškolsko obrazovanje</t>
  </si>
  <si>
    <t>092 Srednjoškolsko obrazovanje</t>
  </si>
  <si>
    <t>Europski socijalni fond - Projekt Zajedno možemo sve vol.8/1 pomoćnik u nastavi</t>
  </si>
  <si>
    <t>Osiguravanje uvjeta rada za redovno poslovanje srednjih škola i učeničkih domova</t>
  </si>
  <si>
    <t>Aktivnost A101207A120704</t>
  </si>
  <si>
    <t>Aktivnost A101207A120706</t>
  </si>
  <si>
    <t>Investicijska ulaganja u srednje škole i učeničke domove</t>
  </si>
  <si>
    <t>Aktivnost A101207K120707</t>
  </si>
  <si>
    <t>Aktivnost A101208A120812</t>
  </si>
  <si>
    <t>Programi školskog kurikuluma srednjih škola i učeničkih domova</t>
  </si>
  <si>
    <t>Aktivnost A101208A120813</t>
  </si>
  <si>
    <t>Ostale aktivnosti svih srednjih škola i učeničkih domova</t>
  </si>
  <si>
    <t>Aktivnost A101208A120814</t>
  </si>
  <si>
    <t>Dodatne djelatnosti srednjih škola i učeničkih domova</t>
  </si>
  <si>
    <t>Izvor financiranja 5.8 / 5.0.112</t>
  </si>
  <si>
    <t>Kapitalna ulaganja u srednje škole i učeničke domove</t>
  </si>
  <si>
    <t>Izvor financiranja 5.9 - 5.0.122</t>
  </si>
  <si>
    <t>Izvor financiranja 5.2 - 5.2.2</t>
  </si>
  <si>
    <t xml:space="preserve"> PRIJEDLOG FINANCIJSKOG PLANA SREDNJE ŠKOLE "IVO PADOVAN" BLATO
ZA 2026. I PROJEKCIJA ZA 2027. I 2028. GODINU</t>
  </si>
  <si>
    <t>PRIJEDLOG FINANCIJSKOG PLANA S.Š. "IVO PADOVAN" BLATO ZA 2026. I PROJEKCIJA ZA 2027. I 2028. GODINU</t>
  </si>
  <si>
    <t>PRIJEDLOG FINANCIJSKOG PLANA S.Š. "IVO PADOVAN" BLATO
ZA 2026. I PROJEKCIJA ZA 2027. I 2028.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</si>
</sst>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4"/>
      <color rgb="FFFF0000"/>
      <name val="Arial"/>
      <family val="2"/>
      <charset val="238"/>
    </font>
    <font>
      <i/>
      <sz val="10"/>
      <color theme="8" tint="-0.249977111117893"/>
      <name val="Arial"/>
      <family val="2"/>
      <charset val="238"/>
    </font>
    <font>
      <sz val="1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3" fontId="6" fillId="3" borderId="3" xfId="0" quotePrefix="1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left" vertical="center" wrapText="1"/>
    </xf>
    <xf numFmtId="3" fontId="6" fillId="0" borderId="4" xfId="0" applyNumberFormat="1" applyFont="1" applyFill="1" applyBorder="1" applyAlignment="1" applyProtection="1">
      <alignment horizontal="right" vertical="center" wrapText="1"/>
    </xf>
    <xf numFmtId="3" fontId="6" fillId="0" borderId="3" xfId="0" applyNumberFormat="1" applyFont="1" applyFill="1" applyBorder="1" applyAlignment="1" applyProtection="1">
      <alignment horizontal="right" vertical="center" wrapText="1"/>
    </xf>
    <xf numFmtId="3" fontId="6" fillId="2" borderId="4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21" fillId="2" borderId="3" xfId="0" quotePrefix="1" applyFont="1" applyFill="1" applyBorder="1" applyAlignment="1">
      <alignment horizontal="left" vertical="center" wrapText="1"/>
    </xf>
    <xf numFmtId="49" fontId="8" fillId="2" borderId="3" xfId="0" applyNumberFormat="1" applyFont="1" applyFill="1" applyBorder="1" applyAlignment="1" applyProtection="1">
      <alignment horizontal="left" vertical="center" wrapText="1"/>
    </xf>
    <xf numFmtId="0" fontId="23" fillId="0" borderId="0" xfId="0" applyNumberFormat="1" applyFont="1" applyFill="1" applyBorder="1" applyAlignment="1" applyProtection="1">
      <alignment horizontal="center" vertical="center" wrapText="1"/>
    </xf>
    <xf numFmtId="0" fontId="0" fillId="0" borderId="3" xfId="0" applyBorder="1"/>
    <xf numFmtId="0" fontId="22" fillId="0" borderId="0" xfId="0" applyFont="1"/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3" fontId="0" fillId="0" borderId="0" xfId="0" applyNumberFormat="1"/>
    <xf numFmtId="3" fontId="7" fillId="2" borderId="4" xfId="0" applyNumberFormat="1" applyFont="1" applyFill="1" applyBorder="1" applyAlignment="1">
      <alignment horizontal="right"/>
    </xf>
    <xf numFmtId="0" fontId="1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24" fillId="2" borderId="3" xfId="0" quotePrefix="1" applyFont="1" applyFill="1" applyBorder="1" applyAlignment="1">
      <alignment horizontal="left" vertical="center"/>
    </xf>
    <xf numFmtId="0" fontId="24" fillId="2" borderId="3" xfId="0" quotePrefix="1" applyFont="1" applyFill="1" applyBorder="1" applyAlignment="1">
      <alignment horizontal="left" vertical="center" wrapText="1"/>
    </xf>
    <xf numFmtId="0" fontId="25" fillId="0" borderId="3" xfId="0" applyFont="1" applyBorder="1"/>
    <xf numFmtId="3" fontId="6" fillId="2" borderId="3" xfId="0" applyNumberFormat="1" applyFont="1" applyFill="1" applyBorder="1" applyAlignment="1" applyProtection="1">
      <alignment horizontal="right" wrapText="1"/>
    </xf>
    <xf numFmtId="3" fontId="9" fillId="2" borderId="3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 applyProtection="1">
      <alignment horizontal="right" vertical="center" wrapText="1"/>
    </xf>
    <xf numFmtId="3" fontId="6" fillId="2" borderId="3" xfId="0" applyNumberFormat="1" applyFont="1" applyFill="1" applyBorder="1" applyAlignment="1" applyProtection="1">
      <alignment horizontal="right" vertical="center" wrapText="1"/>
    </xf>
    <xf numFmtId="0" fontId="6" fillId="11" borderId="4" xfId="0" applyNumberFormat="1" applyFont="1" applyFill="1" applyBorder="1" applyAlignment="1" applyProtection="1">
      <alignment horizontal="center" vertical="center" wrapText="1"/>
    </xf>
    <xf numFmtId="3" fontId="6" fillId="7" borderId="3" xfId="0" applyNumberFormat="1" applyFont="1" applyFill="1" applyBorder="1" applyAlignment="1">
      <alignment horizontal="right"/>
    </xf>
    <xf numFmtId="0" fontId="9" fillId="5" borderId="4" xfId="0" applyNumberFormat="1" applyFont="1" applyFill="1" applyBorder="1" applyAlignment="1" applyProtection="1">
      <alignment horizontal="left" vertical="center" wrapText="1"/>
    </xf>
    <xf numFmtId="3" fontId="9" fillId="5" borderId="4" xfId="0" applyNumberFormat="1" applyFont="1" applyFill="1" applyBorder="1" applyAlignment="1">
      <alignment horizontal="right"/>
    </xf>
    <xf numFmtId="0" fontId="0" fillId="2" borderId="3" xfId="0" applyFill="1" applyBorder="1"/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0" fillId="0" borderId="0" xfId="0"/>
    <xf numFmtId="0" fontId="0" fillId="0" borderId="0" xfId="0"/>
    <xf numFmtId="3" fontId="3" fillId="2" borderId="4" xfId="0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9" borderId="1" xfId="0" applyNumberFormat="1" applyFont="1" applyFill="1" applyBorder="1" applyAlignment="1" applyProtection="1">
      <alignment horizontal="left" vertical="center" wrapText="1"/>
    </xf>
    <xf numFmtId="0" fontId="6" fillId="9" borderId="2" xfId="0" applyNumberFormat="1" applyFont="1" applyFill="1" applyBorder="1" applyAlignment="1" applyProtection="1">
      <alignment horizontal="left" vertical="center" wrapText="1"/>
    </xf>
    <xf numFmtId="0" fontId="6" fillId="9" borderId="4" xfId="0" applyNumberFormat="1" applyFont="1" applyFill="1" applyBorder="1" applyAlignment="1" applyProtection="1">
      <alignment horizontal="left" vertical="center" wrapText="1"/>
    </xf>
    <xf numFmtId="0" fontId="16" fillId="3" borderId="1" xfId="0" applyNumberFormat="1" applyFont="1" applyFill="1" applyBorder="1" applyAlignment="1" applyProtection="1">
      <alignment horizontal="left" vertical="center" wrapText="1"/>
    </xf>
    <xf numFmtId="0" fontId="16" fillId="3" borderId="2" xfId="0" applyNumberFormat="1" applyFont="1" applyFill="1" applyBorder="1" applyAlignment="1" applyProtection="1">
      <alignment horizontal="left" vertical="center" wrapText="1"/>
    </xf>
    <xf numFmtId="0" fontId="16" fillId="3" borderId="4" xfId="0" applyNumberFormat="1" applyFont="1" applyFill="1" applyBorder="1" applyAlignment="1" applyProtection="1">
      <alignment horizontal="left" vertical="center" wrapText="1"/>
    </xf>
    <xf numFmtId="0" fontId="6" fillId="8" borderId="1" xfId="0" applyNumberFormat="1" applyFont="1" applyFill="1" applyBorder="1" applyAlignment="1" applyProtection="1">
      <alignment horizontal="left" vertical="center" wrapText="1"/>
    </xf>
    <xf numFmtId="0" fontId="6" fillId="8" borderId="2" xfId="0" applyNumberFormat="1" applyFont="1" applyFill="1" applyBorder="1" applyAlignment="1" applyProtection="1">
      <alignment horizontal="left" vertical="center" wrapText="1"/>
    </xf>
    <xf numFmtId="0" fontId="6" fillId="8" borderId="4" xfId="0" applyNumberFormat="1" applyFont="1" applyFill="1" applyBorder="1" applyAlignment="1" applyProtection="1">
      <alignment horizontal="left" vertical="center" wrapText="1"/>
    </xf>
    <xf numFmtId="0" fontId="6" fillId="10" borderId="1" xfId="0" applyNumberFormat="1" applyFont="1" applyFill="1" applyBorder="1" applyAlignment="1" applyProtection="1">
      <alignment horizontal="left" vertical="center" wrapText="1"/>
    </xf>
    <xf numFmtId="0" fontId="6" fillId="10" borderId="2" xfId="0" applyNumberFormat="1" applyFont="1" applyFill="1" applyBorder="1" applyAlignment="1" applyProtection="1">
      <alignment horizontal="left" vertical="center" wrapText="1"/>
    </xf>
    <xf numFmtId="0" fontId="6" fillId="10" borderId="4" xfId="0" applyNumberFormat="1" applyFont="1" applyFill="1" applyBorder="1" applyAlignment="1" applyProtection="1">
      <alignment horizontal="left" vertical="center" wrapText="1"/>
    </xf>
    <xf numFmtId="0" fontId="6" fillId="7" borderId="1" xfId="0" applyNumberFormat="1" applyFont="1" applyFill="1" applyBorder="1" applyAlignment="1" applyProtection="1">
      <alignment horizontal="left" vertical="center" wrapText="1"/>
    </xf>
    <xf numFmtId="0" fontId="6" fillId="7" borderId="2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6" fillId="6" borderId="1" xfId="0" applyNumberFormat="1" applyFont="1" applyFill="1" applyBorder="1" applyAlignment="1" applyProtection="1">
      <alignment horizontal="left" vertical="center" wrapText="1"/>
    </xf>
    <xf numFmtId="0" fontId="6" fillId="6" borderId="2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6" fillId="5" borderId="1" xfId="0" applyNumberFormat="1" applyFont="1" applyFill="1" applyBorder="1" applyAlignment="1" applyProtection="1">
      <alignment horizontal="left" vertical="center" wrapText="1"/>
    </xf>
    <xf numFmtId="0" fontId="6" fillId="5" borderId="2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workbookViewId="0">
      <selection sqref="A1:J1"/>
    </sheetView>
  </sheetViews>
  <sheetFormatPr defaultRowHeight="15" x14ac:dyDescent="0.25"/>
  <cols>
    <col min="5" max="5" width="14.28515625" customWidth="1"/>
    <col min="6" max="6" width="22" customWidth="1"/>
    <col min="7" max="7" width="20.7109375" customWidth="1"/>
    <col min="8" max="8" width="20.5703125" customWidth="1"/>
    <col min="9" max="9" width="19.42578125" customWidth="1"/>
    <col min="10" max="10" width="16.85546875" customWidth="1"/>
  </cols>
  <sheetData>
    <row r="1" spans="1:10" ht="42" customHeight="1" x14ac:dyDescent="0.25">
      <c r="A1" s="105" t="s">
        <v>140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ht="18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ht="15.75" x14ac:dyDescent="0.25">
      <c r="A3" s="105" t="s">
        <v>17</v>
      </c>
      <c r="B3" s="105"/>
      <c r="C3" s="105"/>
      <c r="D3" s="105"/>
      <c r="E3" s="105"/>
      <c r="F3" s="105"/>
      <c r="G3" s="105"/>
      <c r="H3" s="105"/>
      <c r="I3" s="106"/>
      <c r="J3" s="106"/>
    </row>
    <row r="4" spans="1:10" ht="18" x14ac:dyDescent="0.25">
      <c r="A4" s="25"/>
      <c r="B4" s="25"/>
      <c r="C4" s="25"/>
      <c r="D4" s="25"/>
      <c r="E4" s="25"/>
      <c r="F4" s="25"/>
      <c r="G4" s="25"/>
      <c r="H4" s="25"/>
      <c r="I4" s="5"/>
      <c r="J4" s="5"/>
    </row>
    <row r="5" spans="1:10" ht="15.75" x14ac:dyDescent="0.25">
      <c r="A5" s="105" t="s">
        <v>23</v>
      </c>
      <c r="B5" s="107"/>
      <c r="C5" s="107"/>
      <c r="D5" s="107"/>
      <c r="E5" s="107"/>
      <c r="F5" s="107"/>
      <c r="G5" s="107"/>
      <c r="H5" s="107"/>
      <c r="I5" s="107"/>
      <c r="J5" s="107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6" t="s">
        <v>29</v>
      </c>
    </row>
    <row r="7" spans="1:10" ht="38.25" x14ac:dyDescent="0.25">
      <c r="A7" s="29"/>
      <c r="B7" s="30"/>
      <c r="C7" s="30"/>
      <c r="D7" s="31"/>
      <c r="E7" s="32"/>
      <c r="F7" s="3" t="s">
        <v>109</v>
      </c>
      <c r="G7" s="3" t="s">
        <v>110</v>
      </c>
      <c r="H7" s="3" t="s">
        <v>111</v>
      </c>
      <c r="I7" s="3" t="s">
        <v>79</v>
      </c>
      <c r="J7" s="3" t="s">
        <v>112</v>
      </c>
    </row>
    <row r="8" spans="1:10" x14ac:dyDescent="0.25">
      <c r="A8" s="108" t="s">
        <v>0</v>
      </c>
      <c r="B8" s="109"/>
      <c r="C8" s="109"/>
      <c r="D8" s="109"/>
      <c r="E8" s="110"/>
      <c r="F8" s="33">
        <f>F9+F10</f>
        <v>1040124</v>
      </c>
      <c r="G8" s="33">
        <f t="shared" ref="G8:J8" si="0">G9+G10</f>
        <v>1242728</v>
      </c>
      <c r="H8" s="33">
        <f t="shared" si="0"/>
        <v>1168260</v>
      </c>
      <c r="I8" s="33">
        <f t="shared" si="0"/>
        <v>1168260</v>
      </c>
      <c r="J8" s="33">
        <f t="shared" si="0"/>
        <v>1168260</v>
      </c>
    </row>
    <row r="9" spans="1:10" x14ac:dyDescent="0.25">
      <c r="A9" s="111" t="s">
        <v>30</v>
      </c>
      <c r="B9" s="112"/>
      <c r="C9" s="112"/>
      <c r="D9" s="112"/>
      <c r="E9" s="104"/>
      <c r="F9" s="34">
        <v>1040124</v>
      </c>
      <c r="G9" s="66">
        <v>1242728</v>
      </c>
      <c r="H9" s="34">
        <v>1168260</v>
      </c>
      <c r="I9" s="34">
        <v>1168260</v>
      </c>
      <c r="J9" s="34">
        <v>1168260</v>
      </c>
    </row>
    <row r="10" spans="1:10" x14ac:dyDescent="0.25">
      <c r="A10" s="113" t="s">
        <v>31</v>
      </c>
      <c r="B10" s="104"/>
      <c r="C10" s="104"/>
      <c r="D10" s="104"/>
      <c r="E10" s="104"/>
      <c r="F10" s="34"/>
      <c r="G10" s="66"/>
      <c r="H10" s="66"/>
      <c r="I10" s="34"/>
      <c r="J10" s="34"/>
    </row>
    <row r="11" spans="1:10" x14ac:dyDescent="0.25">
      <c r="A11" s="37" t="s">
        <v>1</v>
      </c>
      <c r="B11" s="45"/>
      <c r="C11" s="45"/>
      <c r="D11" s="45"/>
      <c r="E11" s="45"/>
      <c r="F11" s="33">
        <f>F12+F13</f>
        <v>1025608</v>
      </c>
      <c r="G11" s="33">
        <f>G12+G13</f>
        <v>1242728</v>
      </c>
      <c r="H11" s="33">
        <f t="shared" ref="H11:J11" si="1">H12+H13</f>
        <v>1168260</v>
      </c>
      <c r="I11" s="33">
        <f t="shared" si="1"/>
        <v>1168260</v>
      </c>
      <c r="J11" s="33">
        <f t="shared" si="1"/>
        <v>1168260</v>
      </c>
    </row>
    <row r="12" spans="1:10" x14ac:dyDescent="0.25">
      <c r="A12" s="114" t="s">
        <v>32</v>
      </c>
      <c r="B12" s="112"/>
      <c r="C12" s="112"/>
      <c r="D12" s="112"/>
      <c r="E12" s="112"/>
      <c r="F12" s="34">
        <v>990920</v>
      </c>
      <c r="G12" s="66">
        <v>1199928</v>
      </c>
      <c r="H12" s="34">
        <v>1148760</v>
      </c>
      <c r="I12" s="34">
        <v>1148760</v>
      </c>
      <c r="J12" s="34">
        <v>1148760</v>
      </c>
    </row>
    <row r="13" spans="1:10" x14ac:dyDescent="0.25">
      <c r="A13" s="103" t="s">
        <v>33</v>
      </c>
      <c r="B13" s="104"/>
      <c r="C13" s="104"/>
      <c r="D13" s="104"/>
      <c r="E13" s="104"/>
      <c r="F13" s="47">
        <v>34688</v>
      </c>
      <c r="G13" s="66">
        <v>42800</v>
      </c>
      <c r="H13" s="66">
        <v>19500</v>
      </c>
      <c r="I13" s="66">
        <v>19500</v>
      </c>
      <c r="J13" s="66">
        <v>19500</v>
      </c>
    </row>
    <row r="14" spans="1:10" x14ac:dyDescent="0.25">
      <c r="A14" s="115" t="s">
        <v>55</v>
      </c>
      <c r="B14" s="109"/>
      <c r="C14" s="109"/>
      <c r="D14" s="109"/>
      <c r="E14" s="109"/>
      <c r="F14" s="33">
        <f>F8-F11</f>
        <v>14516</v>
      </c>
      <c r="G14" s="33">
        <f t="shared" ref="G14:J14" si="2">G8-G11</f>
        <v>0</v>
      </c>
      <c r="H14" s="33">
        <f t="shared" si="2"/>
        <v>0</v>
      </c>
      <c r="I14" s="33">
        <f t="shared" si="2"/>
        <v>0</v>
      </c>
      <c r="J14" s="33">
        <f t="shared" si="2"/>
        <v>0</v>
      </c>
    </row>
    <row r="15" spans="1:10" ht="18" x14ac:dyDescent="0.25">
      <c r="A15" s="25"/>
      <c r="B15" s="23"/>
      <c r="C15" s="23"/>
      <c r="D15" s="23"/>
      <c r="E15" s="23"/>
      <c r="F15" s="23"/>
      <c r="G15" s="23"/>
      <c r="H15" s="24"/>
      <c r="I15" s="24"/>
      <c r="J15" s="24"/>
    </row>
    <row r="16" spans="1:10" ht="15.75" x14ac:dyDescent="0.25">
      <c r="A16" s="105" t="s">
        <v>24</v>
      </c>
      <c r="B16" s="107"/>
      <c r="C16" s="107"/>
      <c r="D16" s="107"/>
      <c r="E16" s="107"/>
      <c r="F16" s="107"/>
      <c r="G16" s="107"/>
      <c r="H16" s="107"/>
      <c r="I16" s="107"/>
      <c r="J16" s="107"/>
    </row>
    <row r="17" spans="1:10" ht="18" x14ac:dyDescent="0.25">
      <c r="A17" s="25"/>
      <c r="B17" s="23"/>
      <c r="C17" s="23"/>
      <c r="D17" s="23"/>
      <c r="E17" s="23"/>
      <c r="F17" s="23"/>
      <c r="G17" s="23"/>
      <c r="H17" s="24"/>
      <c r="I17" s="24"/>
      <c r="J17" s="24"/>
    </row>
    <row r="18" spans="1:10" ht="38.25" x14ac:dyDescent="0.25">
      <c r="A18" s="29"/>
      <c r="B18" s="30"/>
      <c r="C18" s="30"/>
      <c r="D18" s="31"/>
      <c r="E18" s="32"/>
      <c r="F18" s="3" t="s">
        <v>109</v>
      </c>
      <c r="G18" s="3" t="s">
        <v>110</v>
      </c>
      <c r="H18" s="3" t="s">
        <v>111</v>
      </c>
      <c r="I18" s="3" t="s">
        <v>79</v>
      </c>
      <c r="J18" s="3" t="s">
        <v>112</v>
      </c>
    </row>
    <row r="19" spans="1:10" x14ac:dyDescent="0.25">
      <c r="A19" s="103" t="s">
        <v>34</v>
      </c>
      <c r="B19" s="104"/>
      <c r="C19" s="104"/>
      <c r="D19" s="104"/>
      <c r="E19" s="104"/>
      <c r="F19" s="47"/>
      <c r="G19" s="47"/>
      <c r="H19" s="47"/>
      <c r="I19" s="47"/>
      <c r="J19" s="46"/>
    </row>
    <row r="20" spans="1:10" x14ac:dyDescent="0.25">
      <c r="A20" s="103" t="s">
        <v>35</v>
      </c>
      <c r="B20" s="104"/>
      <c r="C20" s="104"/>
      <c r="D20" s="104"/>
      <c r="E20" s="104"/>
      <c r="F20" s="47"/>
      <c r="G20" s="47"/>
      <c r="H20" s="47"/>
      <c r="I20" s="47"/>
      <c r="J20" s="46"/>
    </row>
    <row r="21" spans="1:10" x14ac:dyDescent="0.25">
      <c r="A21" s="115" t="s">
        <v>2</v>
      </c>
      <c r="B21" s="109"/>
      <c r="C21" s="109"/>
      <c r="D21" s="109"/>
      <c r="E21" s="109"/>
      <c r="F21" s="33">
        <f>F19-F20</f>
        <v>0</v>
      </c>
      <c r="G21" s="33">
        <f t="shared" ref="G21:J21" si="3">G19-G20</f>
        <v>0</v>
      </c>
      <c r="H21" s="33">
        <f t="shared" si="3"/>
        <v>0</v>
      </c>
      <c r="I21" s="33">
        <f t="shared" si="3"/>
        <v>0</v>
      </c>
      <c r="J21" s="33">
        <f t="shared" si="3"/>
        <v>0</v>
      </c>
    </row>
    <row r="22" spans="1:10" x14ac:dyDescent="0.25">
      <c r="A22" s="115" t="s">
        <v>56</v>
      </c>
      <c r="B22" s="109"/>
      <c r="C22" s="109"/>
      <c r="D22" s="109"/>
      <c r="E22" s="109"/>
      <c r="F22" s="33">
        <f>F14+F21</f>
        <v>14516</v>
      </c>
      <c r="G22" s="33">
        <f t="shared" ref="G22:J22" si="4">G14+G21</f>
        <v>0</v>
      </c>
      <c r="H22" s="33">
        <f t="shared" si="4"/>
        <v>0</v>
      </c>
      <c r="I22" s="33">
        <f t="shared" si="4"/>
        <v>0</v>
      </c>
      <c r="J22" s="33">
        <f t="shared" si="4"/>
        <v>0</v>
      </c>
    </row>
    <row r="23" spans="1:10" ht="18" x14ac:dyDescent="0.25">
      <c r="A23" s="22"/>
      <c r="B23" s="23"/>
      <c r="C23" s="23"/>
      <c r="D23" s="23"/>
      <c r="E23" s="23"/>
      <c r="F23" s="23"/>
      <c r="G23" s="23"/>
      <c r="H23" s="24"/>
      <c r="I23" s="24"/>
      <c r="J23" s="24"/>
    </row>
    <row r="24" spans="1:10" ht="15.75" x14ac:dyDescent="0.25">
      <c r="A24" s="105" t="s">
        <v>57</v>
      </c>
      <c r="B24" s="107"/>
      <c r="C24" s="107"/>
      <c r="D24" s="107"/>
      <c r="E24" s="107"/>
      <c r="F24" s="107"/>
      <c r="G24" s="107"/>
      <c r="H24" s="107"/>
      <c r="I24" s="107"/>
      <c r="J24" s="107"/>
    </row>
    <row r="25" spans="1:10" ht="15.75" x14ac:dyDescent="0.25">
      <c r="A25" s="43"/>
      <c r="B25" s="44"/>
      <c r="C25" s="44"/>
      <c r="D25" s="44"/>
      <c r="E25" s="44"/>
      <c r="F25" s="44"/>
      <c r="G25" s="44"/>
      <c r="H25" s="44"/>
      <c r="I25" s="44"/>
      <c r="J25" s="44"/>
    </row>
    <row r="26" spans="1:10" ht="38.25" x14ac:dyDescent="0.25">
      <c r="A26" s="29"/>
      <c r="B26" s="30"/>
      <c r="C26" s="30"/>
      <c r="D26" s="31"/>
      <c r="E26" s="32"/>
      <c r="F26" s="3" t="s">
        <v>109</v>
      </c>
      <c r="G26" s="3" t="s">
        <v>110</v>
      </c>
      <c r="H26" s="3" t="s">
        <v>111</v>
      </c>
      <c r="I26" s="3" t="s">
        <v>79</v>
      </c>
      <c r="J26" s="3" t="s">
        <v>112</v>
      </c>
    </row>
    <row r="27" spans="1:10" ht="15" customHeight="1" x14ac:dyDescent="0.25">
      <c r="A27" s="118" t="s">
        <v>58</v>
      </c>
      <c r="B27" s="119"/>
      <c r="C27" s="119"/>
      <c r="D27" s="119"/>
      <c r="E27" s="120"/>
      <c r="F27" s="48">
        <v>8598</v>
      </c>
      <c r="G27" s="48">
        <v>0</v>
      </c>
      <c r="H27" s="48">
        <v>0</v>
      </c>
      <c r="I27" s="48">
        <v>0</v>
      </c>
      <c r="J27" s="49">
        <v>0</v>
      </c>
    </row>
    <row r="28" spans="1:10" ht="15" customHeight="1" x14ac:dyDescent="0.25">
      <c r="A28" s="115" t="s">
        <v>59</v>
      </c>
      <c r="B28" s="109"/>
      <c r="C28" s="109"/>
      <c r="D28" s="109"/>
      <c r="E28" s="109"/>
      <c r="F28" s="50">
        <f>F22+F27</f>
        <v>23114</v>
      </c>
      <c r="G28" s="50">
        <f t="shared" ref="G28:J28" si="5">G22+G27</f>
        <v>0</v>
      </c>
      <c r="H28" s="50">
        <f t="shared" si="5"/>
        <v>0</v>
      </c>
      <c r="I28" s="50">
        <f t="shared" si="5"/>
        <v>0</v>
      </c>
      <c r="J28" s="51">
        <f t="shared" si="5"/>
        <v>0</v>
      </c>
    </row>
    <row r="29" spans="1:10" ht="45" customHeight="1" x14ac:dyDescent="0.25">
      <c r="A29" s="108" t="s">
        <v>60</v>
      </c>
      <c r="B29" s="121"/>
      <c r="C29" s="121"/>
      <c r="D29" s="121"/>
      <c r="E29" s="122"/>
      <c r="F29" s="50">
        <f>F14+F21+F27-F28</f>
        <v>0</v>
      </c>
      <c r="G29" s="50">
        <f t="shared" ref="G29:J29" si="6">G14+G21+G27-G28</f>
        <v>0</v>
      </c>
      <c r="H29" s="50">
        <f t="shared" si="6"/>
        <v>0</v>
      </c>
      <c r="I29" s="50">
        <f t="shared" si="6"/>
        <v>0</v>
      </c>
      <c r="J29" s="51">
        <f t="shared" si="6"/>
        <v>0</v>
      </c>
    </row>
    <row r="30" spans="1:10" ht="15.75" x14ac:dyDescent="0.25">
      <c r="A30" s="52"/>
      <c r="B30" s="53"/>
      <c r="C30" s="53"/>
      <c r="D30" s="53"/>
      <c r="E30" s="53"/>
      <c r="F30" s="53"/>
      <c r="G30" s="53"/>
      <c r="H30" s="53"/>
      <c r="I30" s="53"/>
      <c r="J30" s="53"/>
    </row>
    <row r="31" spans="1:10" ht="15.75" x14ac:dyDescent="0.25">
      <c r="A31" s="123" t="s">
        <v>54</v>
      </c>
      <c r="B31" s="123"/>
      <c r="C31" s="123"/>
      <c r="D31" s="123"/>
      <c r="E31" s="123"/>
      <c r="F31" s="123"/>
      <c r="G31" s="123"/>
      <c r="H31" s="123"/>
      <c r="I31" s="123"/>
      <c r="J31" s="123"/>
    </row>
    <row r="32" spans="1:10" ht="18" x14ac:dyDescent="0.25">
      <c r="A32" s="54"/>
      <c r="B32" s="55"/>
      <c r="C32" s="55"/>
      <c r="D32" s="55"/>
      <c r="E32" s="55"/>
      <c r="F32" s="55"/>
      <c r="G32" s="55"/>
      <c r="H32" s="56"/>
      <c r="I32" s="56"/>
      <c r="J32" s="56"/>
    </row>
    <row r="33" spans="1:10" ht="38.25" x14ac:dyDescent="0.25">
      <c r="A33" s="57"/>
      <c r="B33" s="58"/>
      <c r="C33" s="58"/>
      <c r="D33" s="59"/>
      <c r="E33" s="60"/>
      <c r="F33" s="3" t="s">
        <v>109</v>
      </c>
      <c r="G33" s="3" t="s">
        <v>110</v>
      </c>
      <c r="H33" s="3" t="s">
        <v>111</v>
      </c>
      <c r="I33" s="3" t="s">
        <v>79</v>
      </c>
      <c r="J33" s="3" t="s">
        <v>112</v>
      </c>
    </row>
    <row r="34" spans="1:10" x14ac:dyDescent="0.25">
      <c r="A34" s="118" t="s">
        <v>58</v>
      </c>
      <c r="B34" s="119"/>
      <c r="C34" s="119"/>
      <c r="D34" s="119"/>
      <c r="E34" s="120"/>
      <c r="F34" s="48">
        <v>0</v>
      </c>
      <c r="G34" s="48">
        <f>F37</f>
        <v>0</v>
      </c>
      <c r="H34" s="48">
        <f>G37</f>
        <v>0</v>
      </c>
      <c r="I34" s="48">
        <f>H37</f>
        <v>0</v>
      </c>
      <c r="J34" s="49">
        <f>I37</f>
        <v>0</v>
      </c>
    </row>
    <row r="35" spans="1:10" ht="28.5" customHeight="1" x14ac:dyDescent="0.25">
      <c r="A35" s="118" t="s">
        <v>61</v>
      </c>
      <c r="B35" s="119"/>
      <c r="C35" s="119"/>
      <c r="D35" s="119"/>
      <c r="E35" s="120"/>
      <c r="F35" s="48">
        <v>0</v>
      </c>
      <c r="G35" s="48">
        <v>0</v>
      </c>
      <c r="H35" s="48">
        <v>0</v>
      </c>
      <c r="I35" s="48">
        <v>0</v>
      </c>
      <c r="J35" s="49">
        <v>0</v>
      </c>
    </row>
    <row r="36" spans="1:10" x14ac:dyDescent="0.25">
      <c r="A36" s="118" t="s">
        <v>62</v>
      </c>
      <c r="B36" s="124"/>
      <c r="C36" s="124"/>
      <c r="D36" s="124"/>
      <c r="E36" s="125"/>
      <c r="F36" s="48">
        <v>0</v>
      </c>
      <c r="G36" s="48">
        <v>0</v>
      </c>
      <c r="H36" s="48">
        <v>0</v>
      </c>
      <c r="I36" s="48">
        <v>0</v>
      </c>
      <c r="J36" s="49">
        <v>0</v>
      </c>
    </row>
    <row r="37" spans="1:10" ht="15" customHeight="1" x14ac:dyDescent="0.25">
      <c r="A37" s="115" t="s">
        <v>59</v>
      </c>
      <c r="B37" s="109"/>
      <c r="C37" s="109"/>
      <c r="D37" s="109"/>
      <c r="E37" s="109"/>
      <c r="F37" s="35">
        <f>F34-F35+F36</f>
        <v>0</v>
      </c>
      <c r="G37" s="35">
        <f t="shared" ref="G37:J37" si="7">G34-G35+G36</f>
        <v>0</v>
      </c>
      <c r="H37" s="35">
        <f t="shared" si="7"/>
        <v>0</v>
      </c>
      <c r="I37" s="35">
        <f t="shared" si="7"/>
        <v>0</v>
      </c>
      <c r="J37" s="61">
        <f t="shared" si="7"/>
        <v>0</v>
      </c>
    </row>
    <row r="38" spans="1:10" ht="17.25" customHeight="1" x14ac:dyDescent="0.25"/>
    <row r="39" spans="1:10" x14ac:dyDescent="0.25">
      <c r="A39" s="116"/>
      <c r="B39" s="117"/>
      <c r="C39" s="117"/>
      <c r="D39" s="117"/>
      <c r="E39" s="117"/>
      <c r="F39" s="117"/>
      <c r="G39" s="117"/>
      <c r="H39" s="117"/>
      <c r="I39" s="117"/>
      <c r="J39" s="117"/>
    </row>
    <row r="40" spans="1:10" ht="9" customHeight="1" x14ac:dyDescent="0.25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workbookViewId="0">
      <selection sqref="A1:H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25.28515625" customWidth="1"/>
    <col min="4" max="4" width="17.5703125" customWidth="1"/>
    <col min="5" max="6" width="18.140625" customWidth="1"/>
    <col min="7" max="7" width="17.7109375" customWidth="1"/>
    <col min="8" max="8" width="18" customWidth="1"/>
  </cols>
  <sheetData>
    <row r="1" spans="1:8" ht="42" customHeight="1" x14ac:dyDescent="0.25">
      <c r="A1" s="105" t="s">
        <v>141</v>
      </c>
      <c r="B1" s="105"/>
      <c r="C1" s="105"/>
      <c r="D1" s="105"/>
      <c r="E1" s="105"/>
      <c r="F1" s="105"/>
      <c r="G1" s="105"/>
      <c r="H1" s="105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05" t="s">
        <v>17</v>
      </c>
      <c r="B3" s="105"/>
      <c r="C3" s="105"/>
      <c r="D3" s="105"/>
      <c r="E3" s="105"/>
      <c r="F3" s="105"/>
      <c r="G3" s="105"/>
      <c r="H3" s="105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05" t="s">
        <v>4</v>
      </c>
      <c r="B5" s="105"/>
      <c r="C5" s="105"/>
      <c r="D5" s="105"/>
      <c r="E5" s="105"/>
      <c r="F5" s="105"/>
      <c r="G5" s="105"/>
      <c r="H5" s="105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105" t="s">
        <v>36</v>
      </c>
      <c r="B7" s="105"/>
      <c r="C7" s="105"/>
      <c r="D7" s="105"/>
      <c r="E7" s="105"/>
      <c r="F7" s="105"/>
      <c r="G7" s="105"/>
      <c r="H7" s="105"/>
    </row>
    <row r="8" spans="1:8" ht="18" x14ac:dyDescent="0.25">
      <c r="A8" s="4"/>
      <c r="B8" s="4"/>
      <c r="C8" s="4"/>
      <c r="D8" s="70"/>
      <c r="E8" s="4"/>
      <c r="F8" s="4"/>
      <c r="G8" s="5"/>
      <c r="H8" s="5"/>
    </row>
    <row r="9" spans="1:8" ht="25.5" x14ac:dyDescent="0.25">
      <c r="A9" s="21" t="s">
        <v>5</v>
      </c>
      <c r="B9" s="20" t="s">
        <v>6</v>
      </c>
      <c r="C9" s="20" t="s">
        <v>3</v>
      </c>
      <c r="D9" s="20" t="s">
        <v>109</v>
      </c>
      <c r="E9" s="21" t="s">
        <v>110</v>
      </c>
      <c r="F9" s="21" t="s">
        <v>113</v>
      </c>
      <c r="G9" s="21" t="s">
        <v>80</v>
      </c>
      <c r="H9" s="21" t="s">
        <v>114</v>
      </c>
    </row>
    <row r="10" spans="1:8" x14ac:dyDescent="0.25">
      <c r="A10" s="39"/>
      <c r="B10" s="40"/>
      <c r="C10" s="38" t="s">
        <v>0</v>
      </c>
      <c r="D10" s="63">
        <f>D11</f>
        <v>1040124.26</v>
      </c>
      <c r="E10" s="64">
        <f>E11+E17</f>
        <v>1242728</v>
      </c>
      <c r="F10" s="64">
        <f>F11+F17</f>
        <v>1168260</v>
      </c>
      <c r="G10" s="64">
        <f>SUM(G11+G17)</f>
        <v>1168260</v>
      </c>
      <c r="H10" s="64">
        <f>SUM(H11+H17)</f>
        <v>1168260</v>
      </c>
    </row>
    <row r="11" spans="1:8" ht="15.75" customHeight="1" x14ac:dyDescent="0.25">
      <c r="A11" s="11">
        <v>6</v>
      </c>
      <c r="B11" s="11"/>
      <c r="C11" s="11" t="s">
        <v>7</v>
      </c>
      <c r="D11" s="65">
        <f>D12+D13+D14+D15+D16</f>
        <v>1040124.26</v>
      </c>
      <c r="E11" s="66">
        <f>E12+E13+E14+E15+E16</f>
        <v>1219613</v>
      </c>
      <c r="F11" s="66">
        <f>F12+F13+F14+F15+F16</f>
        <v>1168260</v>
      </c>
      <c r="G11" s="66">
        <f>SUM(G12+G13+G14+G15+G16)</f>
        <v>1168260</v>
      </c>
      <c r="H11" s="66">
        <f>SUM(H12:H16)</f>
        <v>1168260</v>
      </c>
    </row>
    <row r="12" spans="1:8" ht="38.25" x14ac:dyDescent="0.25">
      <c r="A12" s="11"/>
      <c r="B12" s="16">
        <v>63</v>
      </c>
      <c r="C12" s="16" t="s">
        <v>25</v>
      </c>
      <c r="D12" s="8">
        <v>920616</v>
      </c>
      <c r="E12" s="9">
        <v>1079403</v>
      </c>
      <c r="F12" s="9">
        <v>1029881</v>
      </c>
      <c r="G12" s="9">
        <v>1029881</v>
      </c>
      <c r="H12" s="9">
        <v>1029881</v>
      </c>
    </row>
    <row r="13" spans="1:8" x14ac:dyDescent="0.25">
      <c r="A13" s="11"/>
      <c r="B13" s="16">
        <v>64</v>
      </c>
      <c r="C13" s="16" t="s">
        <v>106</v>
      </c>
      <c r="D13" s="8">
        <v>0.26</v>
      </c>
      <c r="E13" s="9">
        <v>0</v>
      </c>
      <c r="F13" s="9">
        <v>0</v>
      </c>
      <c r="G13" s="9">
        <v>0</v>
      </c>
      <c r="H13" s="9"/>
    </row>
    <row r="14" spans="1:8" ht="25.5" x14ac:dyDescent="0.25">
      <c r="A14" s="12"/>
      <c r="B14" s="12">
        <v>66</v>
      </c>
      <c r="C14" s="62" t="s">
        <v>63</v>
      </c>
      <c r="D14" s="8">
        <v>8756</v>
      </c>
      <c r="E14" s="9">
        <v>7500</v>
      </c>
      <c r="F14" s="9">
        <v>8000</v>
      </c>
      <c r="G14" s="9">
        <v>8000</v>
      </c>
      <c r="H14" s="9">
        <v>8000</v>
      </c>
    </row>
    <row r="15" spans="1:8" ht="38.25" x14ac:dyDescent="0.25">
      <c r="A15" s="12"/>
      <c r="B15" s="12">
        <v>67</v>
      </c>
      <c r="C15" s="16" t="s">
        <v>26</v>
      </c>
      <c r="D15" s="8">
        <v>105305</v>
      </c>
      <c r="E15" s="9">
        <v>130210</v>
      </c>
      <c r="F15" s="9">
        <v>127879</v>
      </c>
      <c r="G15" s="9">
        <v>127879</v>
      </c>
      <c r="H15" s="9">
        <v>127879</v>
      </c>
    </row>
    <row r="16" spans="1:8" ht="25.5" x14ac:dyDescent="0.25">
      <c r="A16" s="12"/>
      <c r="B16" s="12">
        <v>68</v>
      </c>
      <c r="C16" s="16" t="s">
        <v>121</v>
      </c>
      <c r="D16" s="8">
        <v>5447</v>
      </c>
      <c r="E16" s="9">
        <v>2500</v>
      </c>
      <c r="F16" s="9">
        <v>2500</v>
      </c>
      <c r="G16" s="9">
        <v>2500</v>
      </c>
      <c r="H16" s="9">
        <v>2500</v>
      </c>
    </row>
    <row r="17" spans="1:8" x14ac:dyDescent="0.25">
      <c r="A17" s="14">
        <v>9</v>
      </c>
      <c r="B17" s="15"/>
      <c r="C17" s="26" t="s">
        <v>68</v>
      </c>
      <c r="D17" s="65">
        <f>D18</f>
        <v>14516</v>
      </c>
      <c r="E17" s="66">
        <f>E18</f>
        <v>23115</v>
      </c>
      <c r="F17" s="66">
        <f>F18</f>
        <v>0</v>
      </c>
      <c r="G17" s="66">
        <f>SUM(G18)</f>
        <v>0</v>
      </c>
      <c r="H17" s="66">
        <f>SUM(H18)</f>
        <v>0</v>
      </c>
    </row>
    <row r="18" spans="1:8" x14ac:dyDescent="0.25">
      <c r="A18" s="16"/>
      <c r="B18" s="16">
        <v>92</v>
      </c>
      <c r="C18" s="27" t="s">
        <v>67</v>
      </c>
      <c r="D18" s="78">
        <v>14516</v>
      </c>
      <c r="E18" s="9">
        <v>23115</v>
      </c>
      <c r="F18" s="9">
        <v>0</v>
      </c>
      <c r="G18" s="9">
        <v>0</v>
      </c>
      <c r="H18" s="10">
        <v>0</v>
      </c>
    </row>
    <row r="21" spans="1:8" ht="15.75" x14ac:dyDescent="0.25">
      <c r="A21" s="105" t="s">
        <v>37</v>
      </c>
      <c r="B21" s="126"/>
      <c r="C21" s="126"/>
      <c r="D21" s="126"/>
      <c r="E21" s="126"/>
      <c r="F21" s="126"/>
      <c r="G21" s="126"/>
      <c r="H21" s="126"/>
    </row>
    <row r="22" spans="1:8" ht="18" x14ac:dyDescent="0.25">
      <c r="A22" s="4"/>
      <c r="B22" s="4"/>
      <c r="C22" s="4"/>
      <c r="D22" s="4"/>
      <c r="E22" s="70"/>
      <c r="F22" s="4"/>
      <c r="G22" s="5"/>
      <c r="H22" s="5"/>
    </row>
    <row r="23" spans="1:8" ht="25.5" x14ac:dyDescent="0.25">
      <c r="A23" s="21" t="s">
        <v>5</v>
      </c>
      <c r="B23" s="20" t="s">
        <v>6</v>
      </c>
      <c r="C23" s="20" t="s">
        <v>8</v>
      </c>
      <c r="D23" s="20" t="s">
        <v>109</v>
      </c>
      <c r="E23" s="21" t="s">
        <v>110</v>
      </c>
      <c r="F23" s="21" t="s">
        <v>113</v>
      </c>
      <c r="G23" s="21" t="s">
        <v>80</v>
      </c>
      <c r="H23" s="21" t="s">
        <v>114</v>
      </c>
    </row>
    <row r="24" spans="1:8" x14ac:dyDescent="0.25">
      <c r="A24" s="39"/>
      <c r="B24" s="40"/>
      <c r="C24" s="38" t="s">
        <v>1</v>
      </c>
      <c r="D24" s="63">
        <f>D25+D30</f>
        <v>1025608</v>
      </c>
      <c r="E24" s="64">
        <f>E25+E30+E33</f>
        <v>1242728</v>
      </c>
      <c r="F24" s="64">
        <f>F25+F30</f>
        <v>1168260</v>
      </c>
      <c r="G24" s="64">
        <f>SUM(G25+G30)</f>
        <v>1168260</v>
      </c>
      <c r="H24" s="64">
        <f>SUM(H25+H30)</f>
        <v>1168260</v>
      </c>
    </row>
    <row r="25" spans="1:8" ht="15.75" customHeight="1" x14ac:dyDescent="0.25">
      <c r="A25" s="11">
        <v>3</v>
      </c>
      <c r="B25" s="11"/>
      <c r="C25" s="11" t="s">
        <v>9</v>
      </c>
      <c r="D25" s="65">
        <f>D26+D27+D28+D29</f>
        <v>990920</v>
      </c>
      <c r="E25" s="66">
        <f>E26+E27+E28+E29</f>
        <v>1199928</v>
      </c>
      <c r="F25" s="66">
        <f>F26+F27+F28+F29</f>
        <v>1148760</v>
      </c>
      <c r="G25" s="66">
        <f>SUM(G26:G29)</f>
        <v>1148760</v>
      </c>
      <c r="H25" s="66">
        <f>SUM(H26:H29)</f>
        <v>1148760</v>
      </c>
    </row>
    <row r="26" spans="1:8" ht="15.75" customHeight="1" x14ac:dyDescent="0.25">
      <c r="A26" s="11"/>
      <c r="B26" s="16">
        <v>31</v>
      </c>
      <c r="C26" s="16" t="s">
        <v>10</v>
      </c>
      <c r="D26" s="8">
        <v>869070</v>
      </c>
      <c r="E26" s="9">
        <v>965157</v>
      </c>
      <c r="F26" s="9">
        <v>1002928</v>
      </c>
      <c r="G26" s="9">
        <v>1002928</v>
      </c>
      <c r="H26" s="9">
        <v>1002928</v>
      </c>
    </row>
    <row r="27" spans="1:8" x14ac:dyDescent="0.25">
      <c r="A27" s="12"/>
      <c r="B27" s="12">
        <v>32</v>
      </c>
      <c r="C27" s="12" t="s">
        <v>20</v>
      </c>
      <c r="D27" s="8">
        <v>120093</v>
      </c>
      <c r="E27" s="9">
        <v>233832</v>
      </c>
      <c r="F27" s="9">
        <v>145132</v>
      </c>
      <c r="G27" s="9">
        <v>145132</v>
      </c>
      <c r="H27" s="9">
        <v>145132</v>
      </c>
    </row>
    <row r="28" spans="1:8" x14ac:dyDescent="0.25">
      <c r="A28" s="12"/>
      <c r="B28" s="12">
        <v>34</v>
      </c>
      <c r="C28" s="12" t="s">
        <v>64</v>
      </c>
      <c r="D28" s="8">
        <v>606</v>
      </c>
      <c r="E28" s="9">
        <v>700</v>
      </c>
      <c r="F28" s="9">
        <v>700</v>
      </c>
      <c r="G28" s="9">
        <v>700</v>
      </c>
      <c r="H28" s="9">
        <v>700</v>
      </c>
    </row>
    <row r="29" spans="1:8" x14ac:dyDescent="0.25">
      <c r="A29" s="12"/>
      <c r="B29" s="12">
        <v>38</v>
      </c>
      <c r="C29" s="12" t="s">
        <v>65</v>
      </c>
      <c r="D29" s="8">
        <v>1151</v>
      </c>
      <c r="E29" s="9">
        <v>239</v>
      </c>
      <c r="F29" s="9">
        <v>0</v>
      </c>
      <c r="G29" s="9">
        <v>0</v>
      </c>
      <c r="H29" s="9">
        <v>0</v>
      </c>
    </row>
    <row r="30" spans="1:8" ht="25.5" x14ac:dyDescent="0.25">
      <c r="A30" s="14">
        <v>4</v>
      </c>
      <c r="B30" s="15"/>
      <c r="C30" s="26" t="s">
        <v>11</v>
      </c>
      <c r="D30" s="65">
        <v>34688</v>
      </c>
      <c r="E30" s="66">
        <f>E31+E32</f>
        <v>42800</v>
      </c>
      <c r="F30" s="66">
        <f>F31+F32</f>
        <v>19500</v>
      </c>
      <c r="G30" s="66">
        <f>SUM(G31:G32)</f>
        <v>19500</v>
      </c>
      <c r="H30" s="66">
        <f>SUM(H31:H32)</f>
        <v>19500</v>
      </c>
    </row>
    <row r="31" spans="1:8" ht="25.5" x14ac:dyDescent="0.25">
      <c r="A31" s="14"/>
      <c r="B31" s="16">
        <v>42</v>
      </c>
      <c r="C31" s="27" t="str">
        <f t="shared" ref="C31" si="0">C32</f>
        <v>Rashodi za dodatna ulaganja na nef.imovini</v>
      </c>
      <c r="D31" s="8">
        <v>0</v>
      </c>
      <c r="E31" s="9">
        <v>42800</v>
      </c>
      <c r="F31" s="9">
        <v>19500</v>
      </c>
      <c r="G31" s="9">
        <v>19500</v>
      </c>
      <c r="H31" s="9">
        <v>19500</v>
      </c>
    </row>
    <row r="32" spans="1:8" ht="25.5" x14ac:dyDescent="0.25">
      <c r="A32" s="16"/>
      <c r="B32" s="16">
        <v>45</v>
      </c>
      <c r="C32" s="27" t="s">
        <v>66</v>
      </c>
      <c r="D32" s="8">
        <v>0</v>
      </c>
      <c r="E32" s="9">
        <v>0</v>
      </c>
      <c r="F32" s="9">
        <v>0</v>
      </c>
      <c r="G32" s="9">
        <v>0</v>
      </c>
      <c r="H32" s="9">
        <v>0</v>
      </c>
    </row>
    <row r="33" spans="1:8" x14ac:dyDescent="0.25">
      <c r="A33" s="79">
        <v>9</v>
      </c>
      <c r="B33" s="80">
        <v>9222</v>
      </c>
      <c r="C33" s="71" t="s">
        <v>105</v>
      </c>
      <c r="D33" s="71">
        <v>0</v>
      </c>
      <c r="E33" s="71">
        <v>0</v>
      </c>
      <c r="F33" s="71">
        <v>0</v>
      </c>
      <c r="G33" s="71">
        <v>0</v>
      </c>
      <c r="H33" s="71">
        <v>0</v>
      </c>
    </row>
  </sheetData>
  <mergeCells count="5">
    <mergeCell ref="A21:H21"/>
    <mergeCell ref="A1:H1"/>
    <mergeCell ref="A3:H3"/>
    <mergeCell ref="A5:H5"/>
    <mergeCell ref="A7:H7"/>
  </mergeCells>
  <pageMargins left="0.7" right="0.7" top="0.75" bottom="0.75" header="0.3" footer="0.3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workbookViewId="0">
      <selection sqref="A1:F1"/>
    </sheetView>
  </sheetViews>
  <sheetFormatPr defaultRowHeight="15" x14ac:dyDescent="0.25"/>
  <cols>
    <col min="1" max="1" width="26.140625" customWidth="1"/>
    <col min="2" max="2" width="19.5703125" customWidth="1"/>
    <col min="3" max="3" width="16.7109375" customWidth="1"/>
    <col min="4" max="4" width="17.28515625" customWidth="1"/>
    <col min="5" max="5" width="18.42578125" customWidth="1"/>
    <col min="6" max="6" width="18.140625" customWidth="1"/>
  </cols>
  <sheetData>
    <row r="1" spans="1:6" ht="42" customHeight="1" x14ac:dyDescent="0.25">
      <c r="A1" s="105" t="s">
        <v>142</v>
      </c>
      <c r="B1" s="105"/>
      <c r="C1" s="105"/>
      <c r="D1" s="105"/>
      <c r="E1" s="105"/>
      <c r="F1" s="105"/>
    </row>
    <row r="2" spans="1:6" ht="18" customHeight="1" x14ac:dyDescent="0.25">
      <c r="A2" s="25"/>
      <c r="B2" s="25"/>
      <c r="C2" s="25"/>
      <c r="D2" s="25"/>
      <c r="E2" s="25"/>
      <c r="F2" s="25"/>
    </row>
    <row r="3" spans="1:6" ht="15.75" customHeight="1" x14ac:dyDescent="0.25">
      <c r="A3" s="105" t="s">
        <v>17</v>
      </c>
      <c r="B3" s="105"/>
      <c r="C3" s="105"/>
      <c r="D3" s="105"/>
      <c r="E3" s="105"/>
      <c r="F3" s="105"/>
    </row>
    <row r="4" spans="1:6" ht="18" x14ac:dyDescent="0.25">
      <c r="B4" s="25"/>
      <c r="C4" s="25"/>
      <c r="D4" s="25"/>
      <c r="E4" s="5"/>
      <c r="F4" s="5"/>
    </row>
    <row r="5" spans="1:6" ht="18" customHeight="1" x14ac:dyDescent="0.25">
      <c r="A5" s="105" t="s">
        <v>4</v>
      </c>
      <c r="B5" s="105"/>
      <c r="C5" s="105"/>
      <c r="D5" s="105"/>
      <c r="E5" s="105"/>
      <c r="F5" s="105"/>
    </row>
    <row r="6" spans="1:6" ht="18" x14ac:dyDescent="0.25">
      <c r="A6" s="25"/>
      <c r="B6" s="25"/>
      <c r="C6" s="25"/>
      <c r="D6" s="25"/>
      <c r="E6" s="5"/>
      <c r="F6" s="5"/>
    </row>
    <row r="7" spans="1:6" ht="15.75" customHeight="1" x14ac:dyDescent="0.25">
      <c r="A7" s="105" t="s">
        <v>38</v>
      </c>
      <c r="B7" s="105"/>
      <c r="C7" s="105"/>
      <c r="D7" s="105"/>
      <c r="E7" s="105"/>
      <c r="F7" s="105"/>
    </row>
    <row r="8" spans="1:6" ht="18" x14ac:dyDescent="0.25">
      <c r="A8" s="25"/>
      <c r="B8" s="25"/>
      <c r="C8" s="25"/>
      <c r="D8" s="25"/>
      <c r="E8" s="5"/>
      <c r="F8" s="5"/>
    </row>
    <row r="9" spans="1:6" ht="25.5" x14ac:dyDescent="0.25">
      <c r="A9" s="21" t="s">
        <v>40</v>
      </c>
      <c r="B9" s="20" t="s">
        <v>109</v>
      </c>
      <c r="C9" s="21" t="s">
        <v>110</v>
      </c>
      <c r="D9" s="21" t="s">
        <v>113</v>
      </c>
      <c r="E9" s="21" t="s">
        <v>80</v>
      </c>
      <c r="F9" s="21" t="s">
        <v>114</v>
      </c>
    </row>
    <row r="10" spans="1:6" x14ac:dyDescent="0.25">
      <c r="A10" s="41" t="s">
        <v>0</v>
      </c>
      <c r="B10" s="86">
        <f>B12+B14+B16+B17+B19+B20+B21+B22+B24</f>
        <v>1040123.6</v>
      </c>
      <c r="C10" s="64">
        <f>C11+C13+C15+C18+C23</f>
        <v>1242238</v>
      </c>
      <c r="D10" s="64">
        <f>D11+D13+D15+D18+D23</f>
        <v>1168260</v>
      </c>
      <c r="E10" s="64">
        <f>SUM(E11+E13+E15+E18+E23)</f>
        <v>1168260</v>
      </c>
      <c r="F10" s="64">
        <f>SUM(F11+F13+F15+F18+F23)</f>
        <v>1168260</v>
      </c>
    </row>
    <row r="11" spans="1:6" x14ac:dyDescent="0.25">
      <c r="A11" s="26" t="s">
        <v>44</v>
      </c>
      <c r="B11" s="87">
        <f>B12</f>
        <v>0</v>
      </c>
      <c r="C11" s="64">
        <f>C12</f>
        <v>3456</v>
      </c>
      <c r="D11" s="64">
        <f>D12</f>
        <v>12332</v>
      </c>
      <c r="E11" s="64">
        <f>E12</f>
        <v>12332</v>
      </c>
      <c r="F11" s="64">
        <f>F12</f>
        <v>12332</v>
      </c>
    </row>
    <row r="12" spans="1:6" x14ac:dyDescent="0.25">
      <c r="A12" s="81" t="s">
        <v>45</v>
      </c>
      <c r="B12" s="9">
        <v>0</v>
      </c>
      <c r="C12" s="9">
        <v>3456</v>
      </c>
      <c r="D12" s="9">
        <v>12332</v>
      </c>
      <c r="E12" s="9">
        <v>12332</v>
      </c>
      <c r="F12" s="9">
        <v>12332</v>
      </c>
    </row>
    <row r="13" spans="1:6" x14ac:dyDescent="0.25">
      <c r="A13" s="28" t="s">
        <v>46</v>
      </c>
      <c r="B13" s="66">
        <f>B14</f>
        <v>15617</v>
      </c>
      <c r="C13" s="66">
        <f>C14</f>
        <v>27115</v>
      </c>
      <c r="D13" s="66">
        <f>D14</f>
        <v>3500</v>
      </c>
      <c r="E13" s="66">
        <f>E14</f>
        <v>3500</v>
      </c>
      <c r="F13" s="66">
        <f>F14</f>
        <v>3500</v>
      </c>
    </row>
    <row r="14" spans="1:6" ht="25.5" x14ac:dyDescent="0.25">
      <c r="A14" s="62" t="s">
        <v>70</v>
      </c>
      <c r="B14" s="8">
        <v>15617</v>
      </c>
      <c r="C14" s="9">
        <v>27115</v>
      </c>
      <c r="D14" s="9">
        <v>3500</v>
      </c>
      <c r="E14" s="9">
        <v>3500</v>
      </c>
      <c r="F14" s="9">
        <v>3500</v>
      </c>
    </row>
    <row r="15" spans="1:6" ht="25.5" x14ac:dyDescent="0.25">
      <c r="A15" s="11" t="s">
        <v>42</v>
      </c>
      <c r="B15" s="65">
        <f>B16+B17</f>
        <v>96706.6</v>
      </c>
      <c r="C15" s="66">
        <f>C16+C17</f>
        <v>130210</v>
      </c>
      <c r="D15" s="66">
        <f>D16+D17</f>
        <v>107400</v>
      </c>
      <c r="E15" s="66">
        <f>SUM(E16:E17)</f>
        <v>107400</v>
      </c>
      <c r="F15" s="66">
        <f>SUM(F16:F17)</f>
        <v>107400</v>
      </c>
    </row>
    <row r="16" spans="1:6" ht="25.5" x14ac:dyDescent="0.25">
      <c r="A16" s="82" t="s">
        <v>43</v>
      </c>
      <c r="B16" s="8">
        <v>0</v>
      </c>
      <c r="C16" s="9">
        <v>0</v>
      </c>
      <c r="D16" s="9">
        <v>0</v>
      </c>
      <c r="E16" s="9">
        <v>0</v>
      </c>
      <c r="F16" s="9">
        <v>0</v>
      </c>
    </row>
    <row r="17" spans="1:6" x14ac:dyDescent="0.25">
      <c r="A17" s="82" t="s">
        <v>73</v>
      </c>
      <c r="B17" s="8">
        <v>96706.6</v>
      </c>
      <c r="C17" s="9">
        <v>130210</v>
      </c>
      <c r="D17" s="9">
        <v>107400</v>
      </c>
      <c r="E17" s="9">
        <v>107400</v>
      </c>
      <c r="F17" s="9">
        <v>107400</v>
      </c>
    </row>
    <row r="18" spans="1:6" x14ac:dyDescent="0.25">
      <c r="A18" s="68" t="s">
        <v>41</v>
      </c>
      <c r="B18" s="65">
        <f>B19+B20+B21+B22</f>
        <v>920616</v>
      </c>
      <c r="C18" s="66">
        <f>C19+C20+C21+C22</f>
        <v>1081457</v>
      </c>
      <c r="D18" s="66">
        <f>D19+D20+D21+D22</f>
        <v>1038028</v>
      </c>
      <c r="E18" s="66">
        <f>SUM(E19:E22)</f>
        <v>1038028</v>
      </c>
      <c r="F18" s="66">
        <f>SUM(F19:F22)</f>
        <v>1038028</v>
      </c>
    </row>
    <row r="19" spans="1:6" ht="51" x14ac:dyDescent="0.25">
      <c r="A19" s="18" t="s">
        <v>117</v>
      </c>
      <c r="B19" s="8">
        <v>0</v>
      </c>
      <c r="C19" s="9">
        <v>0</v>
      </c>
      <c r="D19" s="9">
        <v>3900</v>
      </c>
      <c r="E19" s="9">
        <v>3900</v>
      </c>
      <c r="F19" s="9">
        <v>3900</v>
      </c>
    </row>
    <row r="20" spans="1:6" ht="51" x14ac:dyDescent="0.25">
      <c r="A20" s="18" t="s">
        <v>120</v>
      </c>
      <c r="B20" s="8">
        <v>878637</v>
      </c>
      <c r="C20" s="9">
        <v>965046</v>
      </c>
      <c r="D20" s="9">
        <v>1025981</v>
      </c>
      <c r="E20" s="9">
        <v>1025981</v>
      </c>
      <c r="F20" s="9">
        <v>1025981</v>
      </c>
    </row>
    <row r="21" spans="1:6" ht="51" x14ac:dyDescent="0.25">
      <c r="A21" s="67" t="s">
        <v>119</v>
      </c>
      <c r="B21" s="8">
        <v>41979</v>
      </c>
      <c r="C21" s="9">
        <v>114357</v>
      </c>
      <c r="D21" s="9">
        <v>0</v>
      </c>
      <c r="E21" s="9">
        <v>0</v>
      </c>
      <c r="F21" s="9">
        <v>0</v>
      </c>
    </row>
    <row r="22" spans="1:6" ht="51" x14ac:dyDescent="0.25">
      <c r="A22" s="67" t="s">
        <v>118</v>
      </c>
      <c r="B22" s="8"/>
      <c r="C22" s="9">
        <v>2054</v>
      </c>
      <c r="D22" s="9">
        <v>8147</v>
      </c>
      <c r="E22" s="9">
        <v>8147</v>
      </c>
      <c r="F22" s="9">
        <v>8147</v>
      </c>
    </row>
    <row r="23" spans="1:6" x14ac:dyDescent="0.25">
      <c r="A23" s="41" t="s">
        <v>71</v>
      </c>
      <c r="B23" s="65">
        <f>B24</f>
        <v>7184</v>
      </c>
      <c r="C23" s="66">
        <f>C24</f>
        <v>0</v>
      </c>
      <c r="D23" s="66">
        <f>D24</f>
        <v>7000</v>
      </c>
      <c r="E23" s="85">
        <f>E24</f>
        <v>7000</v>
      </c>
      <c r="F23" s="84">
        <f>F24</f>
        <v>7000</v>
      </c>
    </row>
    <row r="24" spans="1:6" x14ac:dyDescent="0.25">
      <c r="A24" s="13" t="s">
        <v>72</v>
      </c>
      <c r="B24" s="8">
        <v>7184</v>
      </c>
      <c r="C24" s="9">
        <v>0</v>
      </c>
      <c r="D24" s="9">
        <v>7000</v>
      </c>
      <c r="E24" s="9">
        <v>7000</v>
      </c>
      <c r="F24" s="9">
        <v>7000</v>
      </c>
    </row>
    <row r="27" spans="1:6" ht="15.75" customHeight="1" x14ac:dyDescent="0.25">
      <c r="A27" s="105" t="s">
        <v>39</v>
      </c>
      <c r="B27" s="105"/>
      <c r="C27" s="105"/>
      <c r="D27" s="105"/>
      <c r="E27" s="105"/>
      <c r="F27" s="105"/>
    </row>
    <row r="28" spans="1:6" ht="18" x14ac:dyDescent="0.25">
      <c r="A28" s="25"/>
      <c r="B28" s="25"/>
      <c r="C28" s="25"/>
      <c r="D28" s="25"/>
      <c r="E28" s="5"/>
      <c r="F28" s="5"/>
    </row>
    <row r="29" spans="1:6" ht="25.5" x14ac:dyDescent="0.25">
      <c r="A29" s="21" t="s">
        <v>40</v>
      </c>
      <c r="B29" s="88" t="s">
        <v>109</v>
      </c>
      <c r="C29" s="21" t="s">
        <v>110</v>
      </c>
      <c r="D29" s="21" t="s">
        <v>113</v>
      </c>
      <c r="E29" s="21" t="s">
        <v>80</v>
      </c>
      <c r="F29" s="21" t="s">
        <v>114</v>
      </c>
    </row>
    <row r="30" spans="1:6" x14ac:dyDescent="0.25">
      <c r="A30" s="41" t="s">
        <v>1</v>
      </c>
      <c r="B30" s="86">
        <f>B32+B34+B36+B37+B39+B40+B41+B42+B44</f>
        <v>1025608</v>
      </c>
      <c r="C30" s="64">
        <f>C31+C33+C35+C38+C43</f>
        <v>1242728</v>
      </c>
      <c r="D30" s="64">
        <f t="shared" ref="D30:F44" si="0">D10</f>
        <v>1168260</v>
      </c>
      <c r="E30" s="64">
        <f t="shared" si="0"/>
        <v>1168260</v>
      </c>
      <c r="F30" s="64">
        <f t="shared" si="0"/>
        <v>1168260</v>
      </c>
    </row>
    <row r="31" spans="1:6" ht="15.75" customHeight="1" x14ac:dyDescent="0.25">
      <c r="A31" s="26" t="s">
        <v>44</v>
      </c>
      <c r="B31" s="65">
        <f>B32</f>
        <v>0</v>
      </c>
      <c r="C31" s="9">
        <f>C32</f>
        <v>3456</v>
      </c>
      <c r="D31" s="9">
        <f t="shared" si="0"/>
        <v>12332</v>
      </c>
      <c r="E31" s="9">
        <f t="shared" si="0"/>
        <v>12332</v>
      </c>
      <c r="F31" s="9">
        <f t="shared" si="0"/>
        <v>12332</v>
      </c>
    </row>
    <row r="32" spans="1:6" x14ac:dyDescent="0.25">
      <c r="A32" s="13" t="s">
        <v>45</v>
      </c>
      <c r="B32" s="8">
        <v>0</v>
      </c>
      <c r="C32" s="9">
        <v>3456</v>
      </c>
      <c r="D32" s="9">
        <f t="shared" si="0"/>
        <v>12332</v>
      </c>
      <c r="E32" s="9">
        <f t="shared" si="0"/>
        <v>12332</v>
      </c>
      <c r="F32" s="9">
        <f t="shared" si="0"/>
        <v>12332</v>
      </c>
    </row>
    <row r="33" spans="1:6" x14ac:dyDescent="0.25">
      <c r="A33" s="28" t="s">
        <v>46</v>
      </c>
      <c r="B33" s="65">
        <f>B34</f>
        <v>8956</v>
      </c>
      <c r="C33" s="66">
        <f>C34</f>
        <v>27115</v>
      </c>
      <c r="D33" s="66">
        <f t="shared" si="0"/>
        <v>3500</v>
      </c>
      <c r="E33" s="66">
        <f t="shared" si="0"/>
        <v>3500</v>
      </c>
      <c r="F33" s="66">
        <f t="shared" si="0"/>
        <v>3500</v>
      </c>
    </row>
    <row r="34" spans="1:6" ht="25.5" x14ac:dyDescent="0.25">
      <c r="A34" s="18" t="s">
        <v>69</v>
      </c>
      <c r="B34" s="8">
        <v>8956</v>
      </c>
      <c r="C34" s="9">
        <v>27115</v>
      </c>
      <c r="D34" s="9">
        <f t="shared" si="0"/>
        <v>3500</v>
      </c>
      <c r="E34" s="9">
        <f t="shared" si="0"/>
        <v>3500</v>
      </c>
      <c r="F34" s="9">
        <f t="shared" si="0"/>
        <v>3500</v>
      </c>
    </row>
    <row r="35" spans="1:6" ht="30" customHeight="1" x14ac:dyDescent="0.25">
      <c r="A35" s="68" t="str">
        <f t="shared" ref="A35" si="1">A15</f>
        <v>4 Prihodi za posebne namjene</v>
      </c>
      <c r="B35" s="65">
        <f>B36+B37</f>
        <v>105305</v>
      </c>
      <c r="C35" s="66">
        <f>C36+C37</f>
        <v>124700</v>
      </c>
      <c r="D35" s="66">
        <f t="shared" si="0"/>
        <v>107400</v>
      </c>
      <c r="E35" s="66">
        <f t="shared" si="0"/>
        <v>107400</v>
      </c>
      <c r="F35" s="66">
        <f t="shared" si="0"/>
        <v>107400</v>
      </c>
    </row>
    <row r="36" spans="1:6" ht="25.5" customHeight="1" x14ac:dyDescent="0.25">
      <c r="A36" s="18" t="str">
        <f>A16</f>
        <v xml:space="preserve">  43 Ostali prihodi za posebne namjene</v>
      </c>
      <c r="B36" s="8"/>
      <c r="C36" s="9"/>
      <c r="D36" s="9">
        <f t="shared" si="0"/>
        <v>0</v>
      </c>
      <c r="E36" s="9">
        <f t="shared" si="0"/>
        <v>0</v>
      </c>
      <c r="F36" s="9">
        <f t="shared" si="0"/>
        <v>0</v>
      </c>
    </row>
    <row r="37" spans="1:6" ht="25.5" customHeight="1" x14ac:dyDescent="0.25">
      <c r="A37" s="18" t="s">
        <v>73</v>
      </c>
      <c r="B37" s="8">
        <v>105305</v>
      </c>
      <c r="C37" s="9">
        <v>124700</v>
      </c>
      <c r="D37" s="9">
        <f t="shared" si="0"/>
        <v>107400</v>
      </c>
      <c r="E37" s="9">
        <f t="shared" si="0"/>
        <v>107400</v>
      </c>
      <c r="F37" s="9">
        <f t="shared" si="0"/>
        <v>107400</v>
      </c>
    </row>
    <row r="38" spans="1:6" x14ac:dyDescent="0.25">
      <c r="A38" s="68" t="str">
        <f>A18</f>
        <v>5 Pomoći</v>
      </c>
      <c r="B38" s="65">
        <f>B39+B40+B41+B42</f>
        <v>906640</v>
      </c>
      <c r="C38" s="66">
        <f>SUM(C39:C42)</f>
        <v>1081457</v>
      </c>
      <c r="D38" s="66">
        <f t="shared" si="0"/>
        <v>1038028</v>
      </c>
      <c r="E38" s="66">
        <f t="shared" si="0"/>
        <v>1038028</v>
      </c>
      <c r="F38" s="66">
        <f t="shared" si="0"/>
        <v>1038028</v>
      </c>
    </row>
    <row r="39" spans="1:6" ht="51" x14ac:dyDescent="0.25">
      <c r="A39" s="18" t="str">
        <f>A19</f>
        <v>52 Ostale pomoći - '5.0.111 Pomoći  iz drž.proračuna kroz opće prihode i primitke DNŽ</v>
      </c>
      <c r="B39" s="8">
        <v>0</v>
      </c>
      <c r="C39" s="9">
        <f t="shared" ref="C39" si="2">C19</f>
        <v>0</v>
      </c>
      <c r="D39" s="9">
        <f t="shared" si="0"/>
        <v>3900</v>
      </c>
      <c r="E39" s="9">
        <f t="shared" si="0"/>
        <v>3900</v>
      </c>
      <c r="F39" s="9">
        <f t="shared" si="0"/>
        <v>3900</v>
      </c>
    </row>
    <row r="40" spans="1:6" ht="51" x14ac:dyDescent="0.25">
      <c r="A40" s="18" t="str">
        <f>A20</f>
        <v>5.8.1 Ostale pomoći - '5.0.112 Pomoći  iz drž.proračuna kroz opće prihode i primitke PK</v>
      </c>
      <c r="B40" s="8">
        <v>878737</v>
      </c>
      <c r="C40" s="9">
        <v>965046</v>
      </c>
      <c r="D40" s="9">
        <f t="shared" si="0"/>
        <v>1025981</v>
      </c>
      <c r="E40" s="9">
        <f t="shared" si="0"/>
        <v>1025981</v>
      </c>
      <c r="F40" s="9">
        <f t="shared" si="0"/>
        <v>1025981</v>
      </c>
    </row>
    <row r="41" spans="1:6" ht="51" x14ac:dyDescent="0.25">
      <c r="A41" s="18" t="str">
        <f>A21</f>
        <v>5.9.1 Pomoći/Fondovi EU - 5.1.0002 Programi Unije financirani iz ras.pred.ili unap.napl.pri-PK</v>
      </c>
      <c r="B41" s="8">
        <v>27903</v>
      </c>
      <c r="C41" s="9">
        <v>114357</v>
      </c>
      <c r="D41" s="9">
        <f t="shared" si="0"/>
        <v>0</v>
      </c>
      <c r="E41" s="9">
        <f t="shared" si="0"/>
        <v>0</v>
      </c>
      <c r="F41" s="9">
        <f t="shared" si="0"/>
        <v>0</v>
      </c>
    </row>
    <row r="42" spans="1:6" ht="51" x14ac:dyDescent="0.25">
      <c r="A42" s="18" t="str">
        <f>$A$22</f>
        <v>5.6.1 Fondovi EU - 5.6.1001 Europski soc.fond fin.iz rasp.pred.ili unapr.napl.prih- DNŽ</v>
      </c>
      <c r="B42" s="8">
        <v>0</v>
      </c>
      <c r="C42" s="9">
        <v>2054</v>
      </c>
      <c r="D42" s="9">
        <f t="shared" si="0"/>
        <v>8147</v>
      </c>
      <c r="E42" s="9">
        <f t="shared" si="0"/>
        <v>8147</v>
      </c>
      <c r="F42" s="9">
        <f t="shared" si="0"/>
        <v>8147</v>
      </c>
    </row>
    <row r="43" spans="1:6" x14ac:dyDescent="0.25">
      <c r="A43" s="68" t="str">
        <f>A23</f>
        <v>6 Donacije</v>
      </c>
      <c r="B43" s="65">
        <f>B44</f>
        <v>4707</v>
      </c>
      <c r="C43" s="9">
        <f>C44</f>
        <v>6000</v>
      </c>
      <c r="D43" s="9">
        <f t="shared" si="0"/>
        <v>7000</v>
      </c>
      <c r="E43" s="9">
        <f>E44</f>
        <v>7000</v>
      </c>
      <c r="F43" s="9">
        <f>F44</f>
        <v>7000</v>
      </c>
    </row>
    <row r="44" spans="1:6" x14ac:dyDescent="0.25">
      <c r="A44" s="18" t="str">
        <f>A24</f>
        <v>62 Donacije</v>
      </c>
      <c r="B44" s="8">
        <v>4707</v>
      </c>
      <c r="C44" s="9">
        <v>6000</v>
      </c>
      <c r="D44" s="9">
        <f t="shared" si="0"/>
        <v>7000</v>
      </c>
      <c r="E44" s="9">
        <f t="shared" si="0"/>
        <v>7000</v>
      </c>
      <c r="F44" s="10">
        <f t="shared" si="0"/>
        <v>7000</v>
      </c>
    </row>
  </sheetData>
  <mergeCells count="5">
    <mergeCell ref="A1:F1"/>
    <mergeCell ref="A3:F3"/>
    <mergeCell ref="A5:F5"/>
    <mergeCell ref="A7:F7"/>
    <mergeCell ref="A27:F27"/>
  </mergeCells>
  <pageMargins left="0.7" right="0.7" top="0.75" bottom="0.75" header="0.3" footer="0.3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workbookViewId="0">
      <selection sqref="A1:F1"/>
    </sheetView>
  </sheetViews>
  <sheetFormatPr defaultRowHeight="15" x14ac:dyDescent="0.25"/>
  <cols>
    <col min="1" max="1" width="37.7109375" customWidth="1"/>
    <col min="2" max="2" width="17.28515625" customWidth="1"/>
    <col min="3" max="3" width="18" customWidth="1"/>
    <col min="4" max="4" width="16.85546875" customWidth="1"/>
    <col min="5" max="5" width="18.7109375" customWidth="1"/>
    <col min="6" max="6" width="17.7109375" customWidth="1"/>
  </cols>
  <sheetData>
    <row r="1" spans="1:6" ht="42" customHeight="1" x14ac:dyDescent="0.25">
      <c r="A1" s="105" t="s">
        <v>142</v>
      </c>
      <c r="B1" s="105"/>
      <c r="C1" s="105"/>
      <c r="D1" s="105"/>
      <c r="E1" s="105"/>
      <c r="F1" s="105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105" t="s">
        <v>17</v>
      </c>
      <c r="B3" s="105"/>
      <c r="C3" s="105"/>
      <c r="D3" s="105"/>
      <c r="E3" s="106"/>
      <c r="F3" s="106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05" t="s">
        <v>4</v>
      </c>
      <c r="B5" s="107"/>
      <c r="C5" s="107"/>
      <c r="D5" s="107"/>
      <c r="E5" s="107"/>
      <c r="F5" s="107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105" t="s">
        <v>12</v>
      </c>
      <c r="B7" s="126"/>
      <c r="C7" s="126"/>
      <c r="D7" s="126"/>
      <c r="E7" s="126"/>
      <c r="F7" s="126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21" t="s">
        <v>40</v>
      </c>
      <c r="B9" s="20" t="s">
        <v>109</v>
      </c>
      <c r="C9" s="21" t="s">
        <v>110</v>
      </c>
      <c r="D9" s="21" t="s">
        <v>113</v>
      </c>
      <c r="E9" s="21" t="s">
        <v>80</v>
      </c>
      <c r="F9" s="21" t="s">
        <v>114</v>
      </c>
    </row>
    <row r="10" spans="1:6" ht="15.75" customHeight="1" x14ac:dyDescent="0.25">
      <c r="A10" s="11" t="s">
        <v>13</v>
      </c>
      <c r="B10" s="65">
        <f>B11</f>
        <v>1025607.51</v>
      </c>
      <c r="C10" s="66">
        <f>C11</f>
        <v>1242728</v>
      </c>
      <c r="D10" s="66">
        <f>D11</f>
        <v>1168260</v>
      </c>
      <c r="E10" s="66">
        <f>SUM(E11)</f>
        <v>1168260</v>
      </c>
      <c r="F10" s="66">
        <f>F11</f>
        <v>1168260</v>
      </c>
    </row>
    <row r="11" spans="1:6" ht="15.75" customHeight="1" x14ac:dyDescent="0.25">
      <c r="A11" s="11" t="s">
        <v>74</v>
      </c>
      <c r="B11" s="8">
        <f>B12+B14+B16</f>
        <v>1025607.51</v>
      </c>
      <c r="C11" s="9">
        <f>C13+C15+C17</f>
        <v>1242728</v>
      </c>
      <c r="D11" s="9">
        <f>D13+D15+D17</f>
        <v>1168260</v>
      </c>
      <c r="E11" s="9">
        <f>SUM(E13+E15+E17)</f>
        <v>1168260</v>
      </c>
      <c r="F11" s="9">
        <f>SUM(F13+F15+F17)</f>
        <v>1168260</v>
      </c>
    </row>
    <row r="12" spans="1:6" x14ac:dyDescent="0.25">
      <c r="A12" s="18" t="s">
        <v>123</v>
      </c>
      <c r="B12" s="8">
        <f>B13</f>
        <v>1025607.51</v>
      </c>
      <c r="C12" s="9">
        <f>SUM(C13)</f>
        <v>1238218</v>
      </c>
      <c r="D12" s="9">
        <v>0</v>
      </c>
      <c r="E12" s="9">
        <v>0</v>
      </c>
      <c r="F12" s="9">
        <v>0</v>
      </c>
    </row>
    <row r="13" spans="1:6" x14ac:dyDescent="0.25">
      <c r="A13" s="17" t="s">
        <v>122</v>
      </c>
      <c r="B13" s="8">
        <v>1025607.51</v>
      </c>
      <c r="C13" s="9">
        <v>1238218</v>
      </c>
      <c r="D13" s="9">
        <v>1150381</v>
      </c>
      <c r="E13" s="9">
        <v>1150381</v>
      </c>
      <c r="F13" s="9">
        <v>1150381</v>
      </c>
    </row>
    <row r="14" spans="1:6" x14ac:dyDescent="0.25">
      <c r="A14" s="19" t="s">
        <v>75</v>
      </c>
      <c r="B14" s="8">
        <v>0</v>
      </c>
      <c r="C14" s="9">
        <f>SUM(C15)</f>
        <v>0</v>
      </c>
      <c r="D14" s="9">
        <v>0</v>
      </c>
      <c r="E14" s="9">
        <v>0</v>
      </c>
      <c r="F14" s="9">
        <v>0</v>
      </c>
    </row>
    <row r="15" spans="1:6" ht="30" customHeight="1" x14ac:dyDescent="0.25">
      <c r="A15" s="16" t="s">
        <v>76</v>
      </c>
      <c r="B15" s="8">
        <v>0</v>
      </c>
      <c r="C15" s="9">
        <v>0</v>
      </c>
      <c r="D15" s="9">
        <v>0</v>
      </c>
      <c r="E15" s="9">
        <v>0</v>
      </c>
      <c r="F15" s="10">
        <v>0</v>
      </c>
    </row>
    <row r="16" spans="1:6" ht="24" customHeight="1" x14ac:dyDescent="0.25">
      <c r="A16" s="69" t="s">
        <v>77</v>
      </c>
      <c r="B16" s="8">
        <f>B17</f>
        <v>0</v>
      </c>
      <c r="C16" s="9">
        <f>SUM(C17)</f>
        <v>4510</v>
      </c>
      <c r="D16" s="9">
        <f>D17</f>
        <v>17879</v>
      </c>
      <c r="E16" s="9">
        <f>E17</f>
        <v>17879</v>
      </c>
      <c r="F16" s="9">
        <f>F17</f>
        <v>17879</v>
      </c>
    </row>
    <row r="17" spans="1:6" ht="25.5" customHeight="1" x14ac:dyDescent="0.25">
      <c r="A17" s="16" t="s">
        <v>78</v>
      </c>
      <c r="B17" s="8">
        <v>0</v>
      </c>
      <c r="C17" s="9">
        <v>4510</v>
      </c>
      <c r="D17" s="9">
        <v>17879</v>
      </c>
      <c r="E17" s="9">
        <v>17879</v>
      </c>
      <c r="F17" s="9">
        <v>17879</v>
      </c>
    </row>
    <row r="18" spans="1:6" x14ac:dyDescent="0.25">
      <c r="A18" s="83" t="s">
        <v>107</v>
      </c>
      <c r="B18" s="92">
        <v>0</v>
      </c>
      <c r="C18" s="71">
        <v>0</v>
      </c>
      <c r="D18" s="71">
        <v>0</v>
      </c>
      <c r="E18" s="71">
        <v>0</v>
      </c>
      <c r="F18" s="71">
        <v>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tabSelected="1" workbookViewId="0">
      <selection sqref="A1:H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25.28515625" customWidth="1"/>
    <col min="4" max="4" width="18.7109375" customWidth="1"/>
    <col min="5" max="5" width="20.140625" customWidth="1"/>
    <col min="6" max="6" width="19.28515625" customWidth="1"/>
    <col min="7" max="7" width="20" customWidth="1"/>
    <col min="8" max="8" width="20.140625" customWidth="1"/>
  </cols>
  <sheetData>
    <row r="1" spans="1:8" ht="42" customHeight="1" x14ac:dyDescent="0.25">
      <c r="A1" s="105" t="s">
        <v>142</v>
      </c>
      <c r="B1" s="105"/>
      <c r="C1" s="105"/>
      <c r="D1" s="105"/>
      <c r="E1" s="105"/>
      <c r="F1" s="105"/>
      <c r="G1" s="105"/>
      <c r="H1" s="105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05" t="s">
        <v>17</v>
      </c>
      <c r="B3" s="105"/>
      <c r="C3" s="105"/>
      <c r="D3" s="105"/>
      <c r="E3" s="105"/>
      <c r="F3" s="105"/>
      <c r="G3" s="105"/>
      <c r="H3" s="105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05" t="s">
        <v>48</v>
      </c>
      <c r="B5" s="105"/>
      <c r="C5" s="105"/>
      <c r="D5" s="105"/>
      <c r="E5" s="105"/>
      <c r="F5" s="105"/>
      <c r="G5" s="105"/>
      <c r="H5" s="105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21" t="s">
        <v>5</v>
      </c>
      <c r="B7" s="20" t="s">
        <v>6</v>
      </c>
      <c r="C7" s="20" t="s">
        <v>28</v>
      </c>
      <c r="D7" s="20" t="s">
        <v>109</v>
      </c>
      <c r="E7" s="21" t="s">
        <v>110</v>
      </c>
      <c r="F7" s="21" t="s">
        <v>113</v>
      </c>
      <c r="G7" s="21" t="s">
        <v>80</v>
      </c>
      <c r="H7" s="21" t="s">
        <v>114</v>
      </c>
    </row>
    <row r="8" spans="1:8" x14ac:dyDescent="0.25">
      <c r="A8" s="39"/>
      <c r="B8" s="40"/>
      <c r="C8" s="38" t="s">
        <v>50</v>
      </c>
      <c r="D8" s="40"/>
      <c r="E8" s="39"/>
      <c r="F8" s="39"/>
      <c r="G8" s="39"/>
      <c r="H8" s="39"/>
    </row>
    <row r="9" spans="1:8" ht="25.5" x14ac:dyDescent="0.25">
      <c r="A9" s="11">
        <v>8</v>
      </c>
      <c r="B9" s="11"/>
      <c r="C9" s="11" t="s">
        <v>14</v>
      </c>
      <c r="D9" s="8"/>
      <c r="E9" s="9"/>
      <c r="F9" s="9"/>
      <c r="G9" s="9"/>
      <c r="H9" s="9"/>
    </row>
    <row r="10" spans="1:8" x14ac:dyDescent="0.25">
      <c r="A10" s="11"/>
      <c r="B10" s="16">
        <v>84</v>
      </c>
      <c r="C10" s="16" t="s">
        <v>21</v>
      </c>
      <c r="D10" s="8">
        <v>0</v>
      </c>
      <c r="E10" s="9">
        <v>0</v>
      </c>
      <c r="F10" s="9">
        <v>0</v>
      </c>
      <c r="G10" s="9">
        <v>0</v>
      </c>
      <c r="H10" s="9">
        <v>0</v>
      </c>
    </row>
    <row r="11" spans="1:8" x14ac:dyDescent="0.25">
      <c r="A11" s="11"/>
      <c r="B11" s="16"/>
      <c r="C11" s="42"/>
      <c r="D11" s="8"/>
      <c r="E11" s="9"/>
      <c r="F11" s="9"/>
      <c r="G11" s="9"/>
      <c r="H11" s="9"/>
    </row>
    <row r="12" spans="1:8" x14ac:dyDescent="0.25">
      <c r="A12" s="11"/>
      <c r="B12" s="16"/>
      <c r="C12" s="38" t="s">
        <v>53</v>
      </c>
      <c r="D12" s="8"/>
      <c r="E12" s="9"/>
      <c r="F12" s="9"/>
      <c r="G12" s="9"/>
      <c r="H12" s="9"/>
    </row>
    <row r="13" spans="1:8" ht="25.5" x14ac:dyDescent="0.25">
      <c r="A13" s="14">
        <v>5</v>
      </c>
      <c r="B13" s="15"/>
      <c r="C13" s="26" t="s">
        <v>15</v>
      </c>
      <c r="D13" s="8"/>
      <c r="E13" s="9"/>
      <c r="F13" s="9"/>
      <c r="G13" s="9"/>
      <c r="H13" s="9"/>
    </row>
    <row r="14" spans="1:8" ht="25.5" x14ac:dyDescent="0.25">
      <c r="A14" s="16"/>
      <c r="B14" s="16">
        <v>54</v>
      </c>
      <c r="C14" s="27" t="s">
        <v>22</v>
      </c>
      <c r="D14" s="8">
        <v>0</v>
      </c>
      <c r="E14" s="9">
        <v>0</v>
      </c>
      <c r="F14" s="9">
        <v>0</v>
      </c>
      <c r="G14" s="9">
        <v>0</v>
      </c>
      <c r="H14" s="10">
        <v>0</v>
      </c>
    </row>
    <row r="16" spans="1:8" x14ac:dyDescent="0.25">
      <c r="D16" s="72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workbookViewId="0">
      <selection sqref="A1:F1"/>
    </sheetView>
  </sheetViews>
  <sheetFormatPr defaultRowHeight="15" x14ac:dyDescent="0.25"/>
  <cols>
    <col min="1" max="1" width="25.28515625" customWidth="1"/>
    <col min="2" max="2" width="19.140625" customWidth="1"/>
    <col min="3" max="3" width="17.140625" customWidth="1"/>
    <col min="4" max="4" width="15.7109375" customWidth="1"/>
    <col min="5" max="5" width="17.7109375" customWidth="1"/>
    <col min="6" max="6" width="17.85546875" customWidth="1"/>
  </cols>
  <sheetData>
    <row r="1" spans="1:6" ht="42" customHeight="1" x14ac:dyDescent="0.25">
      <c r="A1" s="105" t="s">
        <v>142</v>
      </c>
      <c r="B1" s="105"/>
      <c r="C1" s="105"/>
      <c r="D1" s="105"/>
      <c r="E1" s="105"/>
      <c r="F1" s="105"/>
    </row>
    <row r="2" spans="1:6" ht="18" customHeight="1" x14ac:dyDescent="0.25">
      <c r="A2" s="25"/>
      <c r="B2" s="25"/>
      <c r="C2" s="25"/>
      <c r="D2" s="25"/>
      <c r="E2" s="25"/>
      <c r="F2" s="25"/>
    </row>
    <row r="3" spans="1:6" ht="15.75" customHeight="1" x14ac:dyDescent="0.25">
      <c r="A3" s="105" t="s">
        <v>17</v>
      </c>
      <c r="B3" s="105"/>
      <c r="C3" s="105"/>
      <c r="D3" s="105"/>
      <c r="E3" s="105"/>
      <c r="F3" s="105"/>
    </row>
    <row r="4" spans="1:6" ht="18" x14ac:dyDescent="0.25">
      <c r="A4" s="25"/>
      <c r="B4" s="25"/>
      <c r="C4" s="25"/>
      <c r="D4" s="25"/>
      <c r="E4" s="5"/>
      <c r="F4" s="5"/>
    </row>
    <row r="5" spans="1:6" ht="18" customHeight="1" x14ac:dyDescent="0.25">
      <c r="A5" s="105" t="s">
        <v>49</v>
      </c>
      <c r="B5" s="105"/>
      <c r="C5" s="105"/>
      <c r="D5" s="105"/>
      <c r="E5" s="105"/>
      <c r="F5" s="105"/>
    </row>
    <row r="6" spans="1:6" ht="18" x14ac:dyDescent="0.25">
      <c r="A6" s="25"/>
      <c r="B6" s="25"/>
      <c r="C6" s="25"/>
      <c r="D6" s="25"/>
      <c r="E6" s="5"/>
      <c r="F6" s="5"/>
    </row>
    <row r="7" spans="1:6" ht="25.5" x14ac:dyDescent="0.25">
      <c r="A7" s="20" t="s">
        <v>40</v>
      </c>
      <c r="B7" s="20" t="s">
        <v>109</v>
      </c>
      <c r="C7" s="21" t="s">
        <v>110</v>
      </c>
      <c r="D7" s="21" t="s">
        <v>113</v>
      </c>
      <c r="E7" s="21" t="s">
        <v>80</v>
      </c>
      <c r="F7" s="21" t="s">
        <v>114</v>
      </c>
    </row>
    <row r="8" spans="1:6" x14ac:dyDescent="0.25">
      <c r="A8" s="11" t="s">
        <v>50</v>
      </c>
      <c r="B8" s="8"/>
      <c r="C8" s="9"/>
      <c r="D8" s="9"/>
      <c r="E8" s="9"/>
      <c r="F8" s="9"/>
    </row>
    <row r="9" spans="1:6" ht="25.5" x14ac:dyDescent="0.25">
      <c r="A9" s="11" t="s">
        <v>51</v>
      </c>
      <c r="B9" s="8"/>
      <c r="C9" s="9"/>
      <c r="D9" s="9"/>
      <c r="E9" s="9"/>
      <c r="F9" s="9"/>
    </row>
    <row r="10" spans="1:6" ht="25.5" x14ac:dyDescent="0.25">
      <c r="A10" s="18" t="s">
        <v>52</v>
      </c>
      <c r="B10" s="8">
        <v>0</v>
      </c>
      <c r="C10" s="9">
        <v>0</v>
      </c>
      <c r="D10" s="9">
        <v>0</v>
      </c>
      <c r="E10" s="9">
        <v>0</v>
      </c>
      <c r="F10" s="9">
        <v>0</v>
      </c>
    </row>
    <row r="11" spans="1:6" x14ac:dyDescent="0.25">
      <c r="A11" s="18"/>
      <c r="B11" s="8"/>
      <c r="C11" s="9"/>
      <c r="D11" s="9"/>
      <c r="E11" s="9"/>
      <c r="F11" s="9"/>
    </row>
    <row r="12" spans="1:6" x14ac:dyDescent="0.25">
      <c r="A12" s="11" t="s">
        <v>53</v>
      </c>
      <c r="B12" s="8"/>
      <c r="C12" s="9"/>
      <c r="D12" s="9"/>
      <c r="E12" s="9"/>
      <c r="F12" s="9"/>
    </row>
    <row r="13" spans="1:6" x14ac:dyDescent="0.25">
      <c r="A13" s="26" t="s">
        <v>44</v>
      </c>
      <c r="B13" s="8"/>
      <c r="C13" s="9"/>
      <c r="D13" s="9"/>
      <c r="E13" s="9"/>
      <c r="F13" s="9"/>
    </row>
    <row r="14" spans="1:6" x14ac:dyDescent="0.25">
      <c r="A14" s="13" t="s">
        <v>45</v>
      </c>
      <c r="B14" s="8">
        <v>0</v>
      </c>
      <c r="C14" s="9">
        <v>0</v>
      </c>
      <c r="D14" s="9">
        <v>0</v>
      </c>
      <c r="E14" s="9">
        <v>0</v>
      </c>
      <c r="F14" s="10">
        <v>0</v>
      </c>
    </row>
    <row r="15" spans="1:6" x14ac:dyDescent="0.25">
      <c r="A15" s="26" t="s">
        <v>46</v>
      </c>
      <c r="B15" s="8"/>
      <c r="C15" s="9"/>
      <c r="D15" s="9"/>
      <c r="E15" s="9"/>
      <c r="F15" s="10"/>
    </row>
    <row r="16" spans="1:6" x14ac:dyDescent="0.25">
      <c r="A16" s="13" t="s">
        <v>47</v>
      </c>
      <c r="B16" s="8">
        <v>0</v>
      </c>
      <c r="C16" s="9">
        <v>0</v>
      </c>
      <c r="D16" s="9">
        <v>0</v>
      </c>
      <c r="E16" s="9">
        <v>0</v>
      </c>
      <c r="F16" s="10">
        <v>0</v>
      </c>
    </row>
    <row r="18" spans="2:2" x14ac:dyDescent="0.25">
      <c r="B18" s="72"/>
    </row>
  </sheetData>
  <mergeCells count="3">
    <mergeCell ref="A1:F1"/>
    <mergeCell ref="A3:F3"/>
    <mergeCell ref="A5:F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62"/>
  <sheetViews>
    <sheetView topLeftCell="A19" workbookViewId="0">
      <selection activeCell="B3" sqref="B3:J3"/>
    </sheetView>
  </sheetViews>
  <sheetFormatPr defaultRowHeight="15" x14ac:dyDescent="0.25"/>
  <cols>
    <col min="3" max="3" width="9.42578125" customWidth="1"/>
    <col min="4" max="4" width="21" customWidth="1"/>
    <col min="5" max="5" width="16.42578125" customWidth="1"/>
    <col min="6" max="6" width="16.28515625" customWidth="1"/>
    <col min="7" max="7" width="14.5703125" customWidth="1"/>
    <col min="8" max="8" width="13.140625" customWidth="1"/>
    <col min="9" max="9" width="16.28515625" customWidth="1"/>
  </cols>
  <sheetData>
    <row r="3" spans="1:10" ht="15.75" x14ac:dyDescent="0.25">
      <c r="B3" s="105" t="s">
        <v>108</v>
      </c>
      <c r="C3" s="105"/>
      <c r="D3" s="105"/>
      <c r="E3" s="105"/>
      <c r="F3" s="105"/>
      <c r="G3" s="105"/>
      <c r="H3" s="105"/>
      <c r="I3" s="105"/>
      <c r="J3" s="105"/>
    </row>
    <row r="6" spans="1:10" ht="15.75" x14ac:dyDescent="0.25">
      <c r="B6" s="105" t="s">
        <v>16</v>
      </c>
      <c r="C6" s="107"/>
      <c r="D6" s="107"/>
      <c r="E6" s="107"/>
      <c r="F6" s="107"/>
      <c r="G6" s="107"/>
      <c r="H6" s="107"/>
      <c r="I6" s="107"/>
      <c r="J6" s="107"/>
    </row>
    <row r="8" spans="1:10" x14ac:dyDescent="0.25">
      <c r="E8" s="77"/>
    </row>
    <row r="10" spans="1:10" ht="25.5" x14ac:dyDescent="0.25">
      <c r="A10" s="151" t="s">
        <v>18</v>
      </c>
      <c r="B10" s="152"/>
      <c r="C10" s="153"/>
      <c r="D10" s="20" t="s">
        <v>19</v>
      </c>
      <c r="E10" s="20" t="s">
        <v>109</v>
      </c>
      <c r="F10" s="21" t="s">
        <v>110</v>
      </c>
      <c r="G10" s="21" t="s">
        <v>113</v>
      </c>
      <c r="H10" s="21" t="s">
        <v>80</v>
      </c>
      <c r="I10" s="21" t="s">
        <v>114</v>
      </c>
    </row>
    <row r="11" spans="1:10" ht="39" customHeight="1" x14ac:dyDescent="0.25">
      <c r="A11" s="154" t="s">
        <v>81</v>
      </c>
      <c r="B11" s="155"/>
      <c r="C11" s="156"/>
      <c r="D11" s="90" t="s">
        <v>83</v>
      </c>
      <c r="E11" s="91">
        <f>E12</f>
        <v>0</v>
      </c>
      <c r="F11" s="91">
        <f t="shared" ref="F11:I11" si="0">F12</f>
        <v>4510</v>
      </c>
      <c r="G11" s="91">
        <f t="shared" si="0"/>
        <v>17879</v>
      </c>
      <c r="H11" s="91">
        <f t="shared" si="0"/>
        <v>17879</v>
      </c>
      <c r="I11" s="91">
        <f t="shared" si="0"/>
        <v>17879</v>
      </c>
    </row>
    <row r="12" spans="1:10" ht="66.75" customHeight="1" x14ac:dyDescent="0.25">
      <c r="A12" s="145" t="s">
        <v>84</v>
      </c>
      <c r="B12" s="146"/>
      <c r="C12" s="147"/>
      <c r="D12" s="76" t="s">
        <v>124</v>
      </c>
      <c r="E12" s="89">
        <f>E13+E17</f>
        <v>0</v>
      </c>
      <c r="F12" s="89">
        <f>F13+F17</f>
        <v>4510</v>
      </c>
      <c r="G12" s="89">
        <f>G13+G17</f>
        <v>17879</v>
      </c>
      <c r="H12" s="89">
        <f>H13+H17</f>
        <v>17879</v>
      </c>
      <c r="I12" s="89">
        <f>I13+I17</f>
        <v>17879</v>
      </c>
    </row>
    <row r="13" spans="1:10" x14ac:dyDescent="0.25">
      <c r="A13" s="136" t="s">
        <v>82</v>
      </c>
      <c r="B13" s="137"/>
      <c r="C13" s="138"/>
      <c r="D13" s="75" t="s">
        <v>86</v>
      </c>
      <c r="E13" s="9">
        <f t="shared" ref="E13" si="1">E14</f>
        <v>0</v>
      </c>
      <c r="F13" s="9">
        <f>F14</f>
        <v>2456</v>
      </c>
      <c r="G13" s="9">
        <f>G14</f>
        <v>9732</v>
      </c>
      <c r="H13" s="9">
        <f t="shared" ref="H13:I13" si="2">H14</f>
        <v>9732</v>
      </c>
      <c r="I13" s="9">
        <f t="shared" si="2"/>
        <v>9732</v>
      </c>
    </row>
    <row r="14" spans="1:10" x14ac:dyDescent="0.25">
      <c r="A14" s="127">
        <v>3</v>
      </c>
      <c r="B14" s="128"/>
      <c r="C14" s="129"/>
      <c r="D14" s="73" t="s">
        <v>9</v>
      </c>
      <c r="E14" s="9">
        <f t="shared" ref="E14" si="3">E15+E16</f>
        <v>0</v>
      </c>
      <c r="F14" s="9">
        <f>F15+F16</f>
        <v>2456</v>
      </c>
      <c r="G14" s="9">
        <f>G15+G16</f>
        <v>9732</v>
      </c>
      <c r="H14" s="9">
        <f>SUM(H15+H16)</f>
        <v>9732</v>
      </c>
      <c r="I14" s="9">
        <f>I15+I16</f>
        <v>9732</v>
      </c>
    </row>
    <row r="15" spans="1:10" x14ac:dyDescent="0.25">
      <c r="A15" s="130">
        <v>31</v>
      </c>
      <c r="B15" s="131"/>
      <c r="C15" s="132"/>
      <c r="D15" s="73" t="s">
        <v>10</v>
      </c>
      <c r="E15" s="9">
        <v>0</v>
      </c>
      <c r="F15" s="9">
        <v>2314</v>
      </c>
      <c r="G15" s="9">
        <v>9225</v>
      </c>
      <c r="H15" s="9">
        <v>9225</v>
      </c>
      <c r="I15" s="9">
        <v>9225</v>
      </c>
    </row>
    <row r="16" spans="1:10" x14ac:dyDescent="0.25">
      <c r="A16" s="130">
        <v>32</v>
      </c>
      <c r="B16" s="131"/>
      <c r="C16" s="132"/>
      <c r="D16" s="73" t="s">
        <v>20</v>
      </c>
      <c r="E16" s="9">
        <v>0</v>
      </c>
      <c r="F16" s="9">
        <v>142</v>
      </c>
      <c r="G16" s="9">
        <v>507</v>
      </c>
      <c r="H16" s="9">
        <v>507</v>
      </c>
      <c r="I16" s="9">
        <v>507</v>
      </c>
    </row>
    <row r="17" spans="1:9" ht="24" customHeight="1" x14ac:dyDescent="0.25">
      <c r="A17" s="136" t="s">
        <v>116</v>
      </c>
      <c r="B17" s="137"/>
      <c r="C17" s="138"/>
      <c r="D17" s="75" t="s">
        <v>87</v>
      </c>
      <c r="E17" s="9">
        <f t="shared" ref="E17:I17" si="4">E18</f>
        <v>0</v>
      </c>
      <c r="F17" s="9">
        <f>F18</f>
        <v>2054</v>
      </c>
      <c r="G17" s="9">
        <f t="shared" si="4"/>
        <v>8147</v>
      </c>
      <c r="H17" s="9">
        <f t="shared" si="4"/>
        <v>8147</v>
      </c>
      <c r="I17" s="9">
        <f t="shared" si="4"/>
        <v>8147</v>
      </c>
    </row>
    <row r="18" spans="1:9" x14ac:dyDescent="0.25">
      <c r="A18" s="127">
        <v>3</v>
      </c>
      <c r="B18" s="128"/>
      <c r="C18" s="129"/>
      <c r="D18" s="73" t="s">
        <v>9</v>
      </c>
      <c r="E18" s="9">
        <f t="shared" ref="E18:I18" si="5">E19+E20</f>
        <v>0</v>
      </c>
      <c r="F18" s="9">
        <f>F19+F20</f>
        <v>2054</v>
      </c>
      <c r="G18" s="9">
        <f t="shared" si="5"/>
        <v>8147</v>
      </c>
      <c r="H18" s="9">
        <f t="shared" si="5"/>
        <v>8147</v>
      </c>
      <c r="I18" s="9">
        <f t="shared" si="5"/>
        <v>8147</v>
      </c>
    </row>
    <row r="19" spans="1:9" x14ac:dyDescent="0.25">
      <c r="A19" s="130">
        <v>31</v>
      </c>
      <c r="B19" s="131"/>
      <c r="C19" s="132"/>
      <c r="D19" s="73" t="s">
        <v>10</v>
      </c>
      <c r="E19" s="9">
        <v>0</v>
      </c>
      <c r="F19" s="9">
        <v>1936</v>
      </c>
      <c r="G19" s="9">
        <v>7722</v>
      </c>
      <c r="H19" s="9">
        <v>7722</v>
      </c>
      <c r="I19" s="9">
        <v>7722</v>
      </c>
    </row>
    <row r="20" spans="1:9" x14ac:dyDescent="0.25">
      <c r="A20" s="130">
        <v>32</v>
      </c>
      <c r="B20" s="131"/>
      <c r="C20" s="132"/>
      <c r="D20" s="73" t="s">
        <v>20</v>
      </c>
      <c r="E20" s="9">
        <v>0</v>
      </c>
      <c r="F20" s="9">
        <v>118</v>
      </c>
      <c r="G20" s="9">
        <v>425</v>
      </c>
      <c r="H20" s="9">
        <v>425</v>
      </c>
      <c r="I20" s="9">
        <v>425</v>
      </c>
    </row>
    <row r="21" spans="1:9" ht="38.25" x14ac:dyDescent="0.25">
      <c r="A21" s="148" t="s">
        <v>88</v>
      </c>
      <c r="B21" s="149"/>
      <c r="C21" s="150"/>
      <c r="D21" s="74" t="s">
        <v>89</v>
      </c>
      <c r="E21" s="8">
        <f>E22+E31+E35</f>
        <v>976977.84</v>
      </c>
      <c r="F21" s="9">
        <f>F22+F31+F35</f>
        <v>1085607</v>
      </c>
      <c r="G21" s="9">
        <f>G22+G31+G35</f>
        <v>1093381</v>
      </c>
      <c r="H21" s="9">
        <f>H22+H31+H35</f>
        <v>1093381</v>
      </c>
      <c r="I21" s="9">
        <f>I22+I31+I35</f>
        <v>1093381</v>
      </c>
    </row>
    <row r="22" spans="1:9" ht="63.75" x14ac:dyDescent="0.25">
      <c r="A22" s="139" t="s">
        <v>126</v>
      </c>
      <c r="B22" s="140"/>
      <c r="C22" s="141"/>
      <c r="D22" s="74" t="s">
        <v>125</v>
      </c>
      <c r="E22" s="8">
        <f>E23+E27</f>
        <v>933602.84</v>
      </c>
      <c r="F22" s="8">
        <f>F23+F27</f>
        <v>1030307</v>
      </c>
      <c r="G22" s="8">
        <f>G23+G27</f>
        <v>1055381</v>
      </c>
      <c r="H22" s="8">
        <f>H23+H27</f>
        <v>1055381</v>
      </c>
      <c r="I22" s="8">
        <f>I23+I27</f>
        <v>1055381</v>
      </c>
    </row>
    <row r="23" spans="1:9" ht="25.5" x14ac:dyDescent="0.25">
      <c r="A23" s="136" t="s">
        <v>92</v>
      </c>
      <c r="B23" s="137"/>
      <c r="C23" s="138"/>
      <c r="D23" s="75" t="s">
        <v>93</v>
      </c>
      <c r="E23" s="8">
        <f>E24</f>
        <v>61930</v>
      </c>
      <c r="F23" s="9">
        <f>F24</f>
        <v>69400</v>
      </c>
      <c r="G23" s="9">
        <f t="shared" ref="G23:I23" si="6">G24</f>
        <v>69400</v>
      </c>
      <c r="H23" s="9">
        <f t="shared" si="6"/>
        <v>69400</v>
      </c>
      <c r="I23" s="9">
        <f t="shared" si="6"/>
        <v>69400</v>
      </c>
    </row>
    <row r="24" spans="1:9" x14ac:dyDescent="0.25">
      <c r="A24" s="127">
        <v>3</v>
      </c>
      <c r="B24" s="128"/>
      <c r="C24" s="129"/>
      <c r="D24" s="73" t="s">
        <v>9</v>
      </c>
      <c r="E24" s="8">
        <f>E25+E26</f>
        <v>61930</v>
      </c>
      <c r="F24" s="9">
        <f>F25+F26</f>
        <v>69400</v>
      </c>
      <c r="G24" s="9">
        <f>G25+G26</f>
        <v>69400</v>
      </c>
      <c r="H24" s="9">
        <f>H25+H26</f>
        <v>69400</v>
      </c>
      <c r="I24" s="9">
        <f>I25+I26</f>
        <v>69400</v>
      </c>
    </row>
    <row r="25" spans="1:9" x14ac:dyDescent="0.25">
      <c r="A25" s="130">
        <v>32</v>
      </c>
      <c r="B25" s="131"/>
      <c r="C25" s="132"/>
      <c r="D25" s="73" t="s">
        <v>20</v>
      </c>
      <c r="E25" s="8">
        <v>61323.51</v>
      </c>
      <c r="F25" s="9">
        <v>68700</v>
      </c>
      <c r="G25" s="9">
        <v>68700</v>
      </c>
      <c r="H25" s="9">
        <v>68700</v>
      </c>
      <c r="I25" s="9">
        <v>68700</v>
      </c>
    </row>
    <row r="26" spans="1:9" x14ac:dyDescent="0.25">
      <c r="A26" s="130">
        <v>34</v>
      </c>
      <c r="B26" s="131"/>
      <c r="C26" s="132"/>
      <c r="D26" s="73" t="s">
        <v>64</v>
      </c>
      <c r="E26" s="8">
        <v>606.49</v>
      </c>
      <c r="F26" s="9">
        <v>700</v>
      </c>
      <c r="G26" s="9">
        <v>700</v>
      </c>
      <c r="H26" s="9">
        <v>700</v>
      </c>
      <c r="I26" s="9">
        <v>700</v>
      </c>
    </row>
    <row r="27" spans="1:9" ht="25.5" x14ac:dyDescent="0.25">
      <c r="A27" s="136" t="s">
        <v>136</v>
      </c>
      <c r="B27" s="137"/>
      <c r="C27" s="138"/>
      <c r="D27" s="75" t="s">
        <v>94</v>
      </c>
      <c r="E27" s="9">
        <f>E28</f>
        <v>871672.84</v>
      </c>
      <c r="F27" s="9">
        <f t="shared" ref="F27" si="7">F28</f>
        <v>960907</v>
      </c>
      <c r="G27" s="9">
        <f>G28</f>
        <v>985981</v>
      </c>
      <c r="H27" s="9">
        <f t="shared" ref="H27:I27" si="8">H28</f>
        <v>985981</v>
      </c>
      <c r="I27" s="9">
        <f t="shared" si="8"/>
        <v>985981</v>
      </c>
    </row>
    <row r="28" spans="1:9" x14ac:dyDescent="0.25">
      <c r="A28" s="127">
        <v>3</v>
      </c>
      <c r="B28" s="128"/>
      <c r="C28" s="129"/>
      <c r="D28" s="73" t="s">
        <v>9</v>
      </c>
      <c r="E28" s="9">
        <f>E29+E30</f>
        <v>871672.84</v>
      </c>
      <c r="F28" s="9">
        <f t="shared" ref="F28" si="9">F29</f>
        <v>960907</v>
      </c>
      <c r="G28" s="9">
        <f>G29</f>
        <v>985981</v>
      </c>
      <c r="H28" s="9">
        <f t="shared" ref="H28:I28" si="10">H29</f>
        <v>985981</v>
      </c>
      <c r="I28" s="9">
        <f t="shared" si="10"/>
        <v>985981</v>
      </c>
    </row>
    <row r="29" spans="1:9" x14ac:dyDescent="0.25">
      <c r="A29" s="130">
        <v>31</v>
      </c>
      <c r="B29" s="131"/>
      <c r="C29" s="132"/>
      <c r="D29" s="73" t="s">
        <v>10</v>
      </c>
      <c r="E29" s="8">
        <v>869069.34</v>
      </c>
      <c r="F29" s="9">
        <v>960907</v>
      </c>
      <c r="G29" s="9">
        <v>985981</v>
      </c>
      <c r="H29" s="9">
        <v>985981</v>
      </c>
      <c r="I29" s="9">
        <v>985981</v>
      </c>
    </row>
    <row r="30" spans="1:9" s="95" customFormat="1" x14ac:dyDescent="0.25">
      <c r="A30" s="100">
        <v>32</v>
      </c>
      <c r="B30" s="101"/>
      <c r="C30" s="102"/>
      <c r="D30" s="97"/>
      <c r="E30" s="96">
        <v>2603.5</v>
      </c>
      <c r="F30" s="96">
        <v>0</v>
      </c>
      <c r="G30" s="96">
        <v>0</v>
      </c>
      <c r="H30" s="96">
        <v>0</v>
      </c>
      <c r="I30" s="96">
        <v>0</v>
      </c>
    </row>
    <row r="31" spans="1:9" ht="38.25" x14ac:dyDescent="0.25">
      <c r="A31" s="145" t="s">
        <v>127</v>
      </c>
      <c r="B31" s="146"/>
      <c r="C31" s="147"/>
      <c r="D31" s="74" t="s">
        <v>128</v>
      </c>
      <c r="E31" s="8">
        <f>E32</f>
        <v>9000</v>
      </c>
      <c r="F31" s="8">
        <f t="shared" ref="F31:I33" si="11">F32</f>
        <v>12500</v>
      </c>
      <c r="G31" s="8">
        <f t="shared" si="11"/>
        <v>18500</v>
      </c>
      <c r="H31" s="8">
        <f t="shared" si="11"/>
        <v>18500</v>
      </c>
      <c r="I31" s="8">
        <f t="shared" si="11"/>
        <v>18500</v>
      </c>
    </row>
    <row r="32" spans="1:9" ht="25.5" x14ac:dyDescent="0.25">
      <c r="A32" s="136" t="s">
        <v>92</v>
      </c>
      <c r="B32" s="137"/>
      <c r="C32" s="138"/>
      <c r="D32" s="75" t="s">
        <v>93</v>
      </c>
      <c r="E32" s="8">
        <f>E33</f>
        <v>9000</v>
      </c>
      <c r="F32" s="8">
        <f t="shared" si="11"/>
        <v>12500</v>
      </c>
      <c r="G32" s="8">
        <f t="shared" si="11"/>
        <v>18500</v>
      </c>
      <c r="H32" s="8">
        <f t="shared" si="11"/>
        <v>18500</v>
      </c>
      <c r="I32" s="8">
        <f t="shared" si="11"/>
        <v>18500</v>
      </c>
    </row>
    <row r="33" spans="1:9" x14ac:dyDescent="0.25">
      <c r="A33" s="127">
        <v>3</v>
      </c>
      <c r="B33" s="128"/>
      <c r="C33" s="129"/>
      <c r="D33" s="73" t="s">
        <v>9</v>
      </c>
      <c r="E33" s="8">
        <f>E34</f>
        <v>9000</v>
      </c>
      <c r="F33" s="8">
        <f t="shared" si="11"/>
        <v>12500</v>
      </c>
      <c r="G33" s="8">
        <f t="shared" si="11"/>
        <v>18500</v>
      </c>
      <c r="H33" s="8">
        <f t="shared" si="11"/>
        <v>18500</v>
      </c>
      <c r="I33" s="8">
        <f t="shared" si="11"/>
        <v>18500</v>
      </c>
    </row>
    <row r="34" spans="1:9" x14ac:dyDescent="0.25">
      <c r="A34" s="130">
        <v>32</v>
      </c>
      <c r="B34" s="131"/>
      <c r="C34" s="132"/>
      <c r="D34" s="73" t="s">
        <v>20</v>
      </c>
      <c r="E34" s="8">
        <v>9000</v>
      </c>
      <c r="F34" s="8">
        <v>12500</v>
      </c>
      <c r="G34" s="8">
        <v>18500</v>
      </c>
      <c r="H34" s="8">
        <v>18500</v>
      </c>
      <c r="I34" s="8">
        <v>18500</v>
      </c>
    </row>
    <row r="35" spans="1:9" ht="38.25" x14ac:dyDescent="0.25">
      <c r="A35" s="145" t="s">
        <v>129</v>
      </c>
      <c r="B35" s="146"/>
      <c r="C35" s="147"/>
      <c r="D35" s="74" t="s">
        <v>137</v>
      </c>
      <c r="E35" s="8">
        <f>E36</f>
        <v>34375</v>
      </c>
      <c r="F35" s="8">
        <f t="shared" ref="F35:I37" si="12">F36</f>
        <v>42800</v>
      </c>
      <c r="G35" s="8">
        <f t="shared" si="12"/>
        <v>19500</v>
      </c>
      <c r="H35" s="8">
        <f t="shared" si="12"/>
        <v>19500</v>
      </c>
      <c r="I35" s="8">
        <f t="shared" si="12"/>
        <v>19500</v>
      </c>
    </row>
    <row r="36" spans="1:9" ht="25.5" x14ac:dyDescent="0.25">
      <c r="A36" s="136" t="s">
        <v>92</v>
      </c>
      <c r="B36" s="137"/>
      <c r="C36" s="138"/>
      <c r="D36" s="75" t="s">
        <v>93</v>
      </c>
      <c r="E36" s="8">
        <f>E37</f>
        <v>34375</v>
      </c>
      <c r="F36" s="9">
        <f>F37</f>
        <v>42800</v>
      </c>
      <c r="G36" s="9">
        <f t="shared" si="12"/>
        <v>19500</v>
      </c>
      <c r="H36" s="9">
        <f t="shared" si="12"/>
        <v>19500</v>
      </c>
      <c r="I36" s="9">
        <f t="shared" si="12"/>
        <v>19500</v>
      </c>
    </row>
    <row r="37" spans="1:9" ht="25.5" x14ac:dyDescent="0.25">
      <c r="A37" s="127">
        <v>4</v>
      </c>
      <c r="B37" s="128"/>
      <c r="C37" s="129"/>
      <c r="D37" s="73" t="s">
        <v>11</v>
      </c>
      <c r="E37" s="8">
        <f>E38</f>
        <v>34375</v>
      </c>
      <c r="F37" s="9">
        <f>F38</f>
        <v>42800</v>
      </c>
      <c r="G37" s="9">
        <f t="shared" si="12"/>
        <v>19500</v>
      </c>
      <c r="H37" s="9">
        <f t="shared" si="12"/>
        <v>19500</v>
      </c>
      <c r="I37" s="9">
        <f t="shared" si="12"/>
        <v>19500</v>
      </c>
    </row>
    <row r="38" spans="1:9" ht="38.25" x14ac:dyDescent="0.25">
      <c r="A38" s="130">
        <v>42</v>
      </c>
      <c r="B38" s="131"/>
      <c r="C38" s="132"/>
      <c r="D38" s="73" t="s">
        <v>27</v>
      </c>
      <c r="E38" s="8">
        <v>34375</v>
      </c>
      <c r="F38" s="9">
        <v>42800</v>
      </c>
      <c r="G38" s="9">
        <v>19500</v>
      </c>
      <c r="H38" s="9">
        <v>19500</v>
      </c>
      <c r="I38" s="9">
        <v>19500</v>
      </c>
    </row>
    <row r="39" spans="1:9" ht="38.25" x14ac:dyDescent="0.25">
      <c r="A39" s="142" t="s">
        <v>96</v>
      </c>
      <c r="B39" s="143"/>
      <c r="C39" s="144"/>
      <c r="D39" s="74" t="s">
        <v>97</v>
      </c>
      <c r="E39" s="8">
        <f>E40+E47+E51+E55+E59</f>
        <v>48629.58</v>
      </c>
      <c r="F39" s="8">
        <f>F40+F47+F51+F55+F59</f>
        <v>152611</v>
      </c>
      <c r="G39" s="8">
        <f>G40+G47+G51+G55</f>
        <v>57000</v>
      </c>
      <c r="H39" s="8">
        <f>H40+H47+H51+H55</f>
        <v>57000</v>
      </c>
      <c r="I39" s="8">
        <f>I40+I47+I51+I55</f>
        <v>57000</v>
      </c>
    </row>
    <row r="40" spans="1:9" ht="25.5" x14ac:dyDescent="0.25">
      <c r="A40" s="139" t="s">
        <v>98</v>
      </c>
      <c r="B40" s="140"/>
      <c r="C40" s="141"/>
      <c r="D40" s="74" t="s">
        <v>99</v>
      </c>
      <c r="E40" s="8">
        <f>E41+E44</f>
        <v>27902.99</v>
      </c>
      <c r="F40" s="9">
        <f>F41+F44</f>
        <v>115357</v>
      </c>
      <c r="G40" s="9">
        <f>G41+G44</f>
        <v>42600</v>
      </c>
      <c r="H40" s="9">
        <f>H41+H44</f>
        <v>42600</v>
      </c>
      <c r="I40" s="9">
        <f>I41+I44</f>
        <v>42600</v>
      </c>
    </row>
    <row r="41" spans="1:9" x14ac:dyDescent="0.25">
      <c r="A41" s="136" t="s">
        <v>85</v>
      </c>
      <c r="B41" s="137"/>
      <c r="C41" s="138"/>
      <c r="D41" s="75" t="s">
        <v>86</v>
      </c>
      <c r="E41" s="8">
        <f>E42</f>
        <v>0</v>
      </c>
      <c r="F41" s="9">
        <f>F42</f>
        <v>1000</v>
      </c>
      <c r="G41" s="9">
        <f t="shared" ref="G41:I42" si="13">G42</f>
        <v>2600</v>
      </c>
      <c r="H41" s="9">
        <f t="shared" si="13"/>
        <v>2600</v>
      </c>
      <c r="I41" s="9">
        <f t="shared" si="13"/>
        <v>2600</v>
      </c>
    </row>
    <row r="42" spans="1:9" x14ac:dyDescent="0.25">
      <c r="A42" s="127">
        <v>3</v>
      </c>
      <c r="B42" s="128"/>
      <c r="C42" s="129"/>
      <c r="D42" s="73" t="s">
        <v>9</v>
      </c>
      <c r="E42" s="8">
        <f>E43</f>
        <v>0</v>
      </c>
      <c r="F42" s="9">
        <f>F43</f>
        <v>1000</v>
      </c>
      <c r="G42" s="9">
        <f t="shared" si="13"/>
        <v>2600</v>
      </c>
      <c r="H42" s="9">
        <f t="shared" si="13"/>
        <v>2600</v>
      </c>
      <c r="I42" s="9">
        <f t="shared" si="13"/>
        <v>2600</v>
      </c>
    </row>
    <row r="43" spans="1:9" x14ac:dyDescent="0.25">
      <c r="A43" s="130">
        <v>32</v>
      </c>
      <c r="B43" s="131"/>
      <c r="C43" s="132"/>
      <c r="D43" s="73" t="s">
        <v>20</v>
      </c>
      <c r="E43" s="8">
        <v>0</v>
      </c>
      <c r="F43" s="9">
        <v>1000</v>
      </c>
      <c r="G43" s="9">
        <v>2600</v>
      </c>
      <c r="H43" s="9">
        <v>2600</v>
      </c>
      <c r="I43" s="9">
        <v>2600</v>
      </c>
    </row>
    <row r="44" spans="1:9" ht="25.5" x14ac:dyDescent="0.25">
      <c r="A44" s="136" t="s">
        <v>138</v>
      </c>
      <c r="B44" s="137"/>
      <c r="C44" s="138"/>
      <c r="D44" s="75" t="s">
        <v>95</v>
      </c>
      <c r="E44" s="8">
        <f>E45</f>
        <v>27902.99</v>
      </c>
      <c r="F44" s="9">
        <f>F45</f>
        <v>114357</v>
      </c>
      <c r="G44" s="9">
        <f t="shared" ref="G44:I45" si="14">G45</f>
        <v>40000</v>
      </c>
      <c r="H44" s="9">
        <f t="shared" si="14"/>
        <v>40000</v>
      </c>
      <c r="I44" s="9">
        <f t="shared" si="14"/>
        <v>40000</v>
      </c>
    </row>
    <row r="45" spans="1:9" x14ac:dyDescent="0.25">
      <c r="A45" s="127">
        <v>3</v>
      </c>
      <c r="B45" s="128"/>
      <c r="C45" s="129"/>
      <c r="D45" s="73" t="s">
        <v>9</v>
      </c>
      <c r="E45" s="8">
        <f>E46</f>
        <v>27902.99</v>
      </c>
      <c r="F45" s="9">
        <f>F46</f>
        <v>114357</v>
      </c>
      <c r="G45" s="9">
        <f t="shared" si="14"/>
        <v>40000</v>
      </c>
      <c r="H45" s="9">
        <f t="shared" si="14"/>
        <v>40000</v>
      </c>
      <c r="I45" s="9">
        <f t="shared" si="14"/>
        <v>40000</v>
      </c>
    </row>
    <row r="46" spans="1:9" x14ac:dyDescent="0.25">
      <c r="A46" s="130">
        <v>32</v>
      </c>
      <c r="B46" s="131"/>
      <c r="C46" s="132"/>
      <c r="D46" s="73" t="s">
        <v>20</v>
      </c>
      <c r="E46" s="96">
        <v>27902.99</v>
      </c>
      <c r="F46" s="9">
        <v>114357</v>
      </c>
      <c r="G46" s="9">
        <v>40000</v>
      </c>
      <c r="H46" s="9">
        <v>40000</v>
      </c>
      <c r="I46" s="9">
        <v>40000</v>
      </c>
    </row>
    <row r="47" spans="1:9" ht="51" x14ac:dyDescent="0.25">
      <c r="A47" s="133" t="s">
        <v>130</v>
      </c>
      <c r="B47" s="134"/>
      <c r="C47" s="135"/>
      <c r="D47" s="74" t="s">
        <v>131</v>
      </c>
      <c r="E47" s="8">
        <f t="shared" ref="E47:I49" si="15">E48</f>
        <v>6830</v>
      </c>
      <c r="F47" s="9">
        <f t="shared" si="15"/>
        <v>3900</v>
      </c>
      <c r="G47" s="9">
        <f t="shared" si="15"/>
        <v>3900</v>
      </c>
      <c r="H47" s="9">
        <f t="shared" si="15"/>
        <v>3900</v>
      </c>
      <c r="I47" s="9">
        <f t="shared" si="15"/>
        <v>3900</v>
      </c>
    </row>
    <row r="48" spans="1:9" ht="25.5" x14ac:dyDescent="0.25">
      <c r="A48" s="136" t="s">
        <v>139</v>
      </c>
      <c r="B48" s="137"/>
      <c r="C48" s="138"/>
      <c r="D48" s="75" t="s">
        <v>101</v>
      </c>
      <c r="E48" s="8">
        <f t="shared" si="15"/>
        <v>6830</v>
      </c>
      <c r="F48" s="9">
        <f t="shared" si="15"/>
        <v>3900</v>
      </c>
      <c r="G48" s="9">
        <f t="shared" si="15"/>
        <v>3900</v>
      </c>
      <c r="H48" s="9">
        <f t="shared" si="15"/>
        <v>3900</v>
      </c>
      <c r="I48" s="9">
        <f t="shared" si="15"/>
        <v>3900</v>
      </c>
    </row>
    <row r="49" spans="1:10" x14ac:dyDescent="0.25">
      <c r="A49" s="127">
        <v>3</v>
      </c>
      <c r="B49" s="128"/>
      <c r="C49" s="129"/>
      <c r="D49" s="73" t="s">
        <v>9</v>
      </c>
      <c r="E49" s="8">
        <f t="shared" si="15"/>
        <v>6830</v>
      </c>
      <c r="F49" s="9">
        <f t="shared" si="15"/>
        <v>3900</v>
      </c>
      <c r="G49" s="9">
        <f t="shared" si="15"/>
        <v>3900</v>
      </c>
      <c r="H49" s="9">
        <f t="shared" si="15"/>
        <v>3900</v>
      </c>
      <c r="I49" s="9">
        <f t="shared" si="15"/>
        <v>3900</v>
      </c>
    </row>
    <row r="50" spans="1:10" x14ac:dyDescent="0.25">
      <c r="A50" s="130">
        <v>32</v>
      </c>
      <c r="B50" s="131"/>
      <c r="C50" s="132"/>
      <c r="D50" s="73" t="s">
        <v>20</v>
      </c>
      <c r="E50" s="8">
        <v>6830</v>
      </c>
      <c r="F50" s="9">
        <v>3900</v>
      </c>
      <c r="G50" s="9">
        <v>3900</v>
      </c>
      <c r="H50" s="9">
        <v>3900</v>
      </c>
      <c r="I50" s="9">
        <v>3900</v>
      </c>
    </row>
    <row r="51" spans="1:10" ht="38.25" x14ac:dyDescent="0.25">
      <c r="A51" s="133" t="s">
        <v>132</v>
      </c>
      <c r="B51" s="134"/>
      <c r="C51" s="135"/>
      <c r="D51" s="74" t="s">
        <v>133</v>
      </c>
      <c r="E51" s="8">
        <f>E52</f>
        <v>4707</v>
      </c>
      <c r="F51" s="8">
        <f t="shared" ref="F51:I51" si="16">F52</f>
        <v>6000</v>
      </c>
      <c r="G51" s="8">
        <f t="shared" si="16"/>
        <v>7000</v>
      </c>
      <c r="H51" s="8">
        <f t="shared" si="16"/>
        <v>7000</v>
      </c>
      <c r="I51" s="8">
        <f t="shared" si="16"/>
        <v>7000</v>
      </c>
    </row>
    <row r="52" spans="1:10" ht="25.5" x14ac:dyDescent="0.25">
      <c r="A52" s="136" t="s">
        <v>100</v>
      </c>
      <c r="B52" s="137"/>
      <c r="C52" s="138"/>
      <c r="D52" s="75" t="s">
        <v>101</v>
      </c>
      <c r="E52" s="8">
        <f>E53</f>
        <v>4707</v>
      </c>
      <c r="F52" s="9">
        <f>F53</f>
        <v>6000</v>
      </c>
      <c r="G52" s="9">
        <f t="shared" ref="G52:I53" si="17">G53</f>
        <v>7000</v>
      </c>
      <c r="H52" s="9">
        <f t="shared" si="17"/>
        <v>7000</v>
      </c>
      <c r="I52" s="9">
        <f t="shared" si="17"/>
        <v>7000</v>
      </c>
    </row>
    <row r="53" spans="1:10" x14ac:dyDescent="0.25">
      <c r="A53" s="127">
        <v>3</v>
      </c>
      <c r="B53" s="128"/>
      <c r="C53" s="129"/>
      <c r="D53" s="73" t="s">
        <v>9</v>
      </c>
      <c r="E53" s="8">
        <f>E54</f>
        <v>4707</v>
      </c>
      <c r="F53" s="9">
        <f>F54</f>
        <v>6000</v>
      </c>
      <c r="G53" s="9">
        <f t="shared" si="17"/>
        <v>7000</v>
      </c>
      <c r="H53" s="9">
        <f t="shared" si="17"/>
        <v>7000</v>
      </c>
      <c r="I53" s="9">
        <f t="shared" si="17"/>
        <v>7000</v>
      </c>
    </row>
    <row r="54" spans="1:10" x14ac:dyDescent="0.25">
      <c r="A54" s="130">
        <v>32</v>
      </c>
      <c r="B54" s="131"/>
      <c r="C54" s="132"/>
      <c r="D54" s="93" t="s">
        <v>20</v>
      </c>
      <c r="E54" s="8">
        <v>4707</v>
      </c>
      <c r="F54" s="9">
        <v>6000</v>
      </c>
      <c r="G54" s="9">
        <v>7000</v>
      </c>
      <c r="H54" s="9">
        <v>7000</v>
      </c>
      <c r="I54" s="9">
        <v>7000</v>
      </c>
    </row>
    <row r="55" spans="1:10" ht="38.25" x14ac:dyDescent="0.25">
      <c r="A55" s="133" t="s">
        <v>134</v>
      </c>
      <c r="B55" s="134"/>
      <c r="C55" s="135"/>
      <c r="D55" s="74" t="s">
        <v>135</v>
      </c>
      <c r="E55" s="8">
        <f t="shared" ref="E55:F57" si="18">E56</f>
        <v>8955.59</v>
      </c>
      <c r="F55" s="9">
        <f t="shared" si="18"/>
        <v>27115</v>
      </c>
      <c r="G55" s="9">
        <f t="shared" ref="G55:I57" si="19">G56</f>
        <v>3500</v>
      </c>
      <c r="H55" s="9">
        <f t="shared" si="19"/>
        <v>3500</v>
      </c>
      <c r="I55" s="9">
        <f t="shared" si="19"/>
        <v>3500</v>
      </c>
    </row>
    <row r="56" spans="1:10" ht="25.5" x14ac:dyDescent="0.25">
      <c r="A56" s="136" t="s">
        <v>90</v>
      </c>
      <c r="B56" s="137"/>
      <c r="C56" s="138"/>
      <c r="D56" s="75" t="s">
        <v>91</v>
      </c>
      <c r="E56" s="8">
        <f t="shared" si="18"/>
        <v>8955.59</v>
      </c>
      <c r="F56" s="9">
        <f t="shared" si="18"/>
        <v>27115</v>
      </c>
      <c r="G56" s="9">
        <f t="shared" si="19"/>
        <v>3500</v>
      </c>
      <c r="H56" s="9">
        <f t="shared" si="19"/>
        <v>3500</v>
      </c>
      <c r="I56" s="9">
        <f t="shared" si="19"/>
        <v>3500</v>
      </c>
    </row>
    <row r="57" spans="1:10" x14ac:dyDescent="0.25">
      <c r="A57" s="127">
        <v>3</v>
      </c>
      <c r="B57" s="128"/>
      <c r="C57" s="129"/>
      <c r="D57" s="73" t="s">
        <v>9</v>
      </c>
      <c r="E57" s="8">
        <f t="shared" si="18"/>
        <v>8955.59</v>
      </c>
      <c r="F57" s="9">
        <f t="shared" si="18"/>
        <v>27115</v>
      </c>
      <c r="G57" s="9">
        <f t="shared" si="19"/>
        <v>3500</v>
      </c>
      <c r="H57" s="9">
        <f t="shared" si="19"/>
        <v>3500</v>
      </c>
      <c r="I57" s="9">
        <f t="shared" si="19"/>
        <v>3500</v>
      </c>
    </row>
    <row r="58" spans="1:10" x14ac:dyDescent="0.25">
      <c r="A58" s="130">
        <v>32</v>
      </c>
      <c r="B58" s="131"/>
      <c r="C58" s="132"/>
      <c r="D58" s="73" t="s">
        <v>20</v>
      </c>
      <c r="E58" s="8">
        <v>8955.59</v>
      </c>
      <c r="F58" s="9">
        <v>27115</v>
      </c>
      <c r="G58" s="9">
        <v>3500</v>
      </c>
      <c r="H58" s="9">
        <v>3500</v>
      </c>
      <c r="I58" s="9">
        <v>3500</v>
      </c>
    </row>
    <row r="59" spans="1:10" ht="63.75" x14ac:dyDescent="0.25">
      <c r="A59" s="133" t="s">
        <v>103</v>
      </c>
      <c r="B59" s="134"/>
      <c r="C59" s="135"/>
      <c r="D59" s="98" t="s">
        <v>104</v>
      </c>
      <c r="E59" s="96">
        <f t="shared" ref="E59:F61" si="20">E60</f>
        <v>234</v>
      </c>
      <c r="F59" s="96">
        <f t="shared" si="20"/>
        <v>239</v>
      </c>
      <c r="G59" s="96">
        <f>G60</f>
        <v>0</v>
      </c>
      <c r="H59" s="96">
        <f t="shared" ref="H59:I59" si="21">H60</f>
        <v>0</v>
      </c>
      <c r="I59" s="96">
        <f t="shared" si="21"/>
        <v>0</v>
      </c>
      <c r="J59" s="94"/>
    </row>
    <row r="60" spans="1:10" ht="25.5" x14ac:dyDescent="0.25">
      <c r="A60" s="136" t="s">
        <v>115</v>
      </c>
      <c r="B60" s="137"/>
      <c r="C60" s="138"/>
      <c r="D60" s="99" t="s">
        <v>94</v>
      </c>
      <c r="E60" s="96">
        <f t="shared" si="20"/>
        <v>234</v>
      </c>
      <c r="F60" s="96">
        <f t="shared" si="20"/>
        <v>239</v>
      </c>
      <c r="G60" s="96">
        <f>G61</f>
        <v>0</v>
      </c>
      <c r="H60" s="96">
        <f t="shared" ref="H60:I60" si="22">H61</f>
        <v>0</v>
      </c>
      <c r="I60" s="96">
        <f t="shared" si="22"/>
        <v>0</v>
      </c>
      <c r="J60" s="94"/>
    </row>
    <row r="61" spans="1:10" x14ac:dyDescent="0.25">
      <c r="A61" s="127">
        <v>3</v>
      </c>
      <c r="B61" s="128"/>
      <c r="C61" s="129"/>
      <c r="D61" s="97" t="s">
        <v>9</v>
      </c>
      <c r="E61" s="96">
        <f t="shared" si="20"/>
        <v>234</v>
      </c>
      <c r="F61" s="96">
        <f t="shared" si="20"/>
        <v>239</v>
      </c>
      <c r="G61" s="96">
        <f>G62</f>
        <v>0</v>
      </c>
      <c r="H61" s="96">
        <f t="shared" ref="H61:I61" si="23">H62</f>
        <v>0</v>
      </c>
      <c r="I61" s="96">
        <f t="shared" si="23"/>
        <v>0</v>
      </c>
      <c r="J61" s="94"/>
    </row>
    <row r="62" spans="1:10" x14ac:dyDescent="0.25">
      <c r="A62" s="130">
        <v>38</v>
      </c>
      <c r="B62" s="131"/>
      <c r="C62" s="132"/>
      <c r="D62" s="97" t="s">
        <v>102</v>
      </c>
      <c r="E62" s="96">
        <v>234</v>
      </c>
      <c r="F62" s="96">
        <v>239</v>
      </c>
      <c r="G62" s="96">
        <v>0</v>
      </c>
      <c r="H62" s="96">
        <v>0</v>
      </c>
      <c r="I62" s="96">
        <v>0</v>
      </c>
      <c r="J62" s="94"/>
    </row>
  </sheetData>
  <mergeCells count="54">
    <mergeCell ref="A22:C22"/>
    <mergeCell ref="A21:C21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36:C36"/>
    <mergeCell ref="A37:C37"/>
    <mergeCell ref="A38:C38"/>
    <mergeCell ref="A39:C39"/>
    <mergeCell ref="A23:C23"/>
    <mergeCell ref="A25:C25"/>
    <mergeCell ref="A26:C26"/>
    <mergeCell ref="A27:C27"/>
    <mergeCell ref="A28:C28"/>
    <mergeCell ref="A29:C29"/>
    <mergeCell ref="A24:C24"/>
    <mergeCell ref="A31:C31"/>
    <mergeCell ref="A32:C32"/>
    <mergeCell ref="A33:C33"/>
    <mergeCell ref="A34:C34"/>
    <mergeCell ref="A35:C35"/>
    <mergeCell ref="A51:C51"/>
    <mergeCell ref="A52:C52"/>
    <mergeCell ref="A40:C40"/>
    <mergeCell ref="A41:C41"/>
    <mergeCell ref="A42:C42"/>
    <mergeCell ref="A43:C43"/>
    <mergeCell ref="A44:C44"/>
    <mergeCell ref="A45:C45"/>
    <mergeCell ref="A46:C46"/>
    <mergeCell ref="A61:C61"/>
    <mergeCell ref="A62:C62"/>
    <mergeCell ref="A59:C59"/>
    <mergeCell ref="A60:C60"/>
    <mergeCell ref="B3:J3"/>
    <mergeCell ref="B6:J6"/>
    <mergeCell ref="A54:C54"/>
    <mergeCell ref="A55:C55"/>
    <mergeCell ref="A56:C56"/>
    <mergeCell ref="A57:C57"/>
    <mergeCell ref="A58:C58"/>
    <mergeCell ref="A53:C53"/>
    <mergeCell ref="A47:C47"/>
    <mergeCell ref="A48:C48"/>
    <mergeCell ref="A49:C49"/>
    <mergeCell ref="A50:C5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Čedna</cp:lastModifiedBy>
  <cp:lastPrinted>2025-11-03T09:27:36Z</cp:lastPrinted>
  <dcterms:created xsi:type="dcterms:W3CDTF">2022-08-12T12:51:27Z</dcterms:created>
  <dcterms:modified xsi:type="dcterms:W3CDTF">2025-11-27T12:31:42Z</dcterms:modified>
</cp:coreProperties>
</file>